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1ND Fixed reorder point" sheetId="1" r:id="rId1"/>
    <sheet name="11ND Fixed reorder period" sheetId="4" r:id="rId2"/>
  </sheets>
  <calcPr calcId="145621"/>
</workbook>
</file>

<file path=xl/calcChain.xml><?xml version="1.0" encoding="utf-8"?>
<calcChain xmlns="http://schemas.openxmlformats.org/spreadsheetml/2006/main">
  <c r="F6" i="4" l="1"/>
  <c r="F4" i="4"/>
  <c r="B19" i="4"/>
  <c r="B18" i="4"/>
  <c r="B17" i="4"/>
  <c r="B16" i="4"/>
  <c r="B15" i="4"/>
  <c r="F5" i="4"/>
  <c r="F7" i="1"/>
  <c r="F6" i="1"/>
  <c r="F5" i="1"/>
  <c r="F4" i="1"/>
  <c r="B18" i="1"/>
  <c r="B17" i="1"/>
  <c r="B16" i="1"/>
  <c r="B15" i="1"/>
  <c r="F7" i="4" l="1"/>
</calcChain>
</file>

<file path=xl/sharedStrings.xml><?xml version="1.0" encoding="utf-8"?>
<sst xmlns="http://schemas.openxmlformats.org/spreadsheetml/2006/main" count="70" uniqueCount="31">
  <si>
    <t>1/1/N/D</t>
  </si>
  <si>
    <t>Demand (avg)</t>
  </si>
  <si>
    <t>Demand (var.)</t>
  </si>
  <si>
    <t>u/m</t>
  </si>
  <si>
    <t>Price</t>
  </si>
  <si>
    <t>€/u</t>
  </si>
  <si>
    <t>Order cost</t>
  </si>
  <si>
    <t>€</t>
  </si>
  <si>
    <t>Obsolescence rate</t>
  </si>
  <si>
    <t>1/m</t>
  </si>
  <si>
    <t>Lead time (avg)</t>
  </si>
  <si>
    <t>Lead time (var.)</t>
  </si>
  <si>
    <t>m</t>
  </si>
  <si>
    <t>Stock-out prob.</t>
  </si>
  <si>
    <t>z</t>
  </si>
  <si>
    <t xml:space="preserve">Data </t>
  </si>
  <si>
    <t>Solution</t>
  </si>
  <si>
    <t>EOQ</t>
  </si>
  <si>
    <t>u</t>
  </si>
  <si>
    <t>Period (avg)</t>
  </si>
  <si>
    <t>Safety stock</t>
  </si>
  <si>
    <t>Reorder point</t>
  </si>
  <si>
    <t>Cost per month (avg)</t>
  </si>
  <si>
    <t>Purchase cost</t>
  </si>
  <si>
    <t>Obsolescence cost</t>
  </si>
  <si>
    <t>Total cost</t>
  </si>
  <si>
    <t>€/m</t>
  </si>
  <si>
    <t>Period</t>
  </si>
  <si>
    <t>EOQ (avg)</t>
  </si>
  <si>
    <t>Order-up-to-level</t>
  </si>
  <si>
    <t>Reorder level (avg)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</si>
</sst>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4" fillId="0" borderId="0" xfId="0" applyFont="1"/>
    <xf numFmtId="9" fontId="0" fillId="0" borderId="0" xfId="0" applyNumberFormat="1"/>
    <xf numFmtId="10" fontId="0" fillId="0" borderId="0" xfId="0" applyNumberForma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3" fillId="4" borderId="0" xfId="0" applyFont="1" applyFill="1" applyAlignment="1">
      <alignment horizontal="center"/>
    </xf>
    <xf numFmtId="44" fontId="2" fillId="0" borderId="0" xfId="1" applyFont="1"/>
    <xf numFmtId="44" fontId="4" fillId="0" borderId="0" xfId="0" applyNumberFormat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45" zoomScaleNormal="145" workbookViewId="0">
      <selection activeCell="F7" sqref="F7"/>
    </sheetView>
  </sheetViews>
  <sheetFormatPr defaultRowHeight="15" x14ac:dyDescent="0.25"/>
  <cols>
    <col min="1" max="1" width="22.85546875" customWidth="1"/>
    <col min="4" max="4" width="3" customWidth="1"/>
    <col min="5" max="5" width="17.5703125" bestFit="1" customWidth="1"/>
    <col min="6" max="6" width="12.42578125" bestFit="1" customWidth="1"/>
    <col min="7" max="7" width="4.5703125" bestFit="1" customWidth="1"/>
  </cols>
  <sheetData>
    <row r="1" spans="1:7" x14ac:dyDescent="0.25">
      <c r="A1" s="2" t="s">
        <v>0</v>
      </c>
    </row>
    <row r="3" spans="1:7" x14ac:dyDescent="0.25">
      <c r="A3" s="5" t="s">
        <v>15</v>
      </c>
      <c r="B3" s="5"/>
      <c r="C3" s="5"/>
      <c r="E3" s="9" t="s">
        <v>22</v>
      </c>
      <c r="F3" s="9"/>
      <c r="G3" s="9"/>
    </row>
    <row r="4" spans="1:7" x14ac:dyDescent="0.25">
      <c r="A4" t="s">
        <v>1</v>
      </c>
      <c r="B4">
        <v>450</v>
      </c>
      <c r="C4" t="s">
        <v>3</v>
      </c>
      <c r="E4" s="1" t="s">
        <v>6</v>
      </c>
      <c r="F4" s="10">
        <f>B7*B4/B15</f>
        <v>106.06601717798212</v>
      </c>
      <c r="G4" s="1" t="s">
        <v>26</v>
      </c>
    </row>
    <row r="5" spans="1:7" x14ac:dyDescent="0.25">
      <c r="A5" t="s">
        <v>2</v>
      </c>
      <c r="B5">
        <v>225</v>
      </c>
      <c r="E5" s="1" t="s">
        <v>23</v>
      </c>
      <c r="F5" s="10">
        <f>B6*B4</f>
        <v>11250</v>
      </c>
      <c r="G5" s="1" t="s">
        <v>26</v>
      </c>
    </row>
    <row r="6" spans="1:7" x14ac:dyDescent="0.25">
      <c r="A6" t="s">
        <v>4</v>
      </c>
      <c r="B6">
        <v>25</v>
      </c>
      <c r="C6" t="s">
        <v>5</v>
      </c>
      <c r="E6" s="1" t="s">
        <v>24</v>
      </c>
      <c r="F6" s="10">
        <f>B6*B8*(B17+B15/2)</f>
        <v>141.64164085487641</v>
      </c>
      <c r="G6" s="1" t="s">
        <v>26</v>
      </c>
    </row>
    <row r="7" spans="1:7" x14ac:dyDescent="0.25">
      <c r="A7" t="s">
        <v>6</v>
      </c>
      <c r="B7">
        <v>200</v>
      </c>
      <c r="C7" t="s">
        <v>7</v>
      </c>
      <c r="E7" s="2" t="s">
        <v>25</v>
      </c>
      <c r="F7" s="11">
        <f>SUM(F4:F6)</f>
        <v>11497.707658032858</v>
      </c>
      <c r="G7" s="2" t="s">
        <v>26</v>
      </c>
    </row>
    <row r="8" spans="1:7" x14ac:dyDescent="0.25">
      <c r="A8" t="s">
        <v>8</v>
      </c>
      <c r="B8" s="3">
        <v>0.01</v>
      </c>
      <c r="C8" t="s">
        <v>9</v>
      </c>
    </row>
    <row r="9" spans="1:7" x14ac:dyDescent="0.25">
      <c r="A9" t="s">
        <v>10</v>
      </c>
      <c r="B9">
        <v>1</v>
      </c>
      <c r="C9" t="s">
        <v>12</v>
      </c>
    </row>
    <row r="10" spans="1:7" x14ac:dyDescent="0.25">
      <c r="A10" t="s">
        <v>11</v>
      </c>
      <c r="B10">
        <v>0.01</v>
      </c>
    </row>
    <row r="11" spans="1:7" x14ac:dyDescent="0.25">
      <c r="A11" t="s">
        <v>13</v>
      </c>
      <c r="B11" s="4">
        <v>1.2999999999999999E-3</v>
      </c>
    </row>
    <row r="12" spans="1:7" x14ac:dyDescent="0.25">
      <c r="A12" t="s">
        <v>14</v>
      </c>
      <c r="B12">
        <v>3</v>
      </c>
    </row>
    <row r="14" spans="1:7" x14ac:dyDescent="0.25">
      <c r="A14" s="6" t="s">
        <v>16</v>
      </c>
      <c r="B14" s="6"/>
      <c r="C14" s="6"/>
    </row>
    <row r="15" spans="1:7" x14ac:dyDescent="0.25">
      <c r="A15" t="s">
        <v>17</v>
      </c>
      <c r="B15" s="8">
        <f>SQRT(2*B4*B7/(B8*B6))</f>
        <v>848.52813742385706</v>
      </c>
      <c r="C15" t="s">
        <v>18</v>
      </c>
    </row>
    <row r="16" spans="1:7" x14ac:dyDescent="0.25">
      <c r="A16" t="s">
        <v>19</v>
      </c>
      <c r="B16" s="8">
        <f>B15/B4</f>
        <v>1.8856180831641267</v>
      </c>
      <c r="C16" t="s">
        <v>12</v>
      </c>
    </row>
    <row r="17" spans="1:3" x14ac:dyDescent="0.25">
      <c r="A17" t="s">
        <v>20</v>
      </c>
      <c r="B17" s="8">
        <f>B12*SQRT(B5*B9+B10*B4^2)</f>
        <v>142.30249470757707</v>
      </c>
      <c r="C17" t="s">
        <v>18</v>
      </c>
    </row>
    <row r="18" spans="1:3" x14ac:dyDescent="0.25">
      <c r="A18" t="s">
        <v>21</v>
      </c>
      <c r="B18" s="8">
        <f>B4*B9+B17</f>
        <v>592.30249470757713</v>
      </c>
      <c r="C18" t="s">
        <v>18</v>
      </c>
    </row>
  </sheetData>
  <mergeCells count="3">
    <mergeCell ref="A3:C3"/>
    <mergeCell ref="A14:C14"/>
    <mergeCell ref="E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145" zoomScaleNormal="145" workbookViewId="0">
      <selection activeCell="C21" sqref="C21"/>
    </sheetView>
  </sheetViews>
  <sheetFormatPr defaultRowHeight="15" x14ac:dyDescent="0.25"/>
  <cols>
    <col min="1" max="1" width="22.85546875" customWidth="1"/>
    <col min="4" max="4" width="3" customWidth="1"/>
    <col min="5" max="5" width="17.5703125" bestFit="1" customWidth="1"/>
    <col min="6" max="6" width="12.42578125" bestFit="1" customWidth="1"/>
    <col min="7" max="7" width="4.5703125" bestFit="1" customWidth="1"/>
  </cols>
  <sheetData>
    <row r="1" spans="1:7" x14ac:dyDescent="0.25">
      <c r="A1" s="2" t="s">
        <v>0</v>
      </c>
    </row>
    <row r="3" spans="1:7" x14ac:dyDescent="0.25">
      <c r="A3" s="5" t="s">
        <v>15</v>
      </c>
      <c r="B3" s="5"/>
      <c r="C3" s="5"/>
      <c r="E3" s="9" t="s">
        <v>22</v>
      </c>
      <c r="F3" s="9"/>
      <c r="G3" s="9"/>
    </row>
    <row r="4" spans="1:7" x14ac:dyDescent="0.25">
      <c r="A4" t="s">
        <v>1</v>
      </c>
      <c r="B4">
        <v>450</v>
      </c>
      <c r="C4" t="s">
        <v>3</v>
      </c>
      <c r="E4" s="1" t="s">
        <v>6</v>
      </c>
      <c r="F4" s="10">
        <f>B7/B15</f>
        <v>106.06601717798213</v>
      </c>
      <c r="G4" s="1" t="s">
        <v>26</v>
      </c>
    </row>
    <row r="5" spans="1:7" x14ac:dyDescent="0.25">
      <c r="A5" t="s">
        <v>2</v>
      </c>
      <c r="B5">
        <v>225</v>
      </c>
      <c r="E5" s="1" t="s">
        <v>23</v>
      </c>
      <c r="F5" s="10">
        <f>B6*B4</f>
        <v>11250</v>
      </c>
      <c r="G5" s="1" t="s">
        <v>26</v>
      </c>
    </row>
    <row r="6" spans="1:7" x14ac:dyDescent="0.25">
      <c r="A6" t="s">
        <v>4</v>
      </c>
      <c r="B6">
        <v>25</v>
      </c>
      <c r="C6" t="s">
        <v>5</v>
      </c>
      <c r="E6" s="1" t="s">
        <v>24</v>
      </c>
      <c r="F6" s="10">
        <f>B8*B6*(B17+B4*B15/2)</f>
        <v>144.85098254667184</v>
      </c>
      <c r="G6" s="1" t="s">
        <v>26</v>
      </c>
    </row>
    <row r="7" spans="1:7" x14ac:dyDescent="0.25">
      <c r="A7" t="s">
        <v>6</v>
      </c>
      <c r="B7">
        <v>200</v>
      </c>
      <c r="C7" t="s">
        <v>7</v>
      </c>
      <c r="E7" s="2" t="s">
        <v>25</v>
      </c>
      <c r="F7" s="11">
        <f>SUM(F4:F6)</f>
        <v>11500.916999724654</v>
      </c>
      <c r="G7" s="2" t="s">
        <v>26</v>
      </c>
    </row>
    <row r="8" spans="1:7" x14ac:dyDescent="0.25">
      <c r="A8" t="s">
        <v>8</v>
      </c>
      <c r="B8" s="3">
        <v>0.01</v>
      </c>
      <c r="C8" t="s">
        <v>9</v>
      </c>
    </row>
    <row r="9" spans="1:7" x14ac:dyDescent="0.25">
      <c r="A9" t="s">
        <v>10</v>
      </c>
      <c r="B9">
        <v>1</v>
      </c>
      <c r="C9" t="s">
        <v>12</v>
      </c>
    </row>
    <row r="10" spans="1:7" x14ac:dyDescent="0.25">
      <c r="A10" t="s">
        <v>11</v>
      </c>
      <c r="B10">
        <v>0.01</v>
      </c>
    </row>
    <row r="11" spans="1:7" x14ac:dyDescent="0.25">
      <c r="A11" t="s">
        <v>13</v>
      </c>
      <c r="B11" s="4">
        <v>1.2999999999999999E-3</v>
      </c>
    </row>
    <row r="12" spans="1:7" x14ac:dyDescent="0.25">
      <c r="A12" t="s">
        <v>14</v>
      </c>
      <c r="B12">
        <v>3</v>
      </c>
    </row>
    <row r="14" spans="1:7" x14ac:dyDescent="0.25">
      <c r="A14" s="6" t="s">
        <v>16</v>
      </c>
      <c r="B14" s="6"/>
      <c r="C14" s="6"/>
    </row>
    <row r="15" spans="1:7" x14ac:dyDescent="0.25">
      <c r="A15" t="s">
        <v>27</v>
      </c>
      <c r="B15" s="8">
        <f>SQRT(2*B7/(B8*B6*B4))</f>
        <v>1.8856180831641267</v>
      </c>
      <c r="C15" t="s">
        <v>12</v>
      </c>
    </row>
    <row r="16" spans="1:7" x14ac:dyDescent="0.25">
      <c r="A16" t="s">
        <v>28</v>
      </c>
      <c r="B16" s="8">
        <f>B4*B15</f>
        <v>848.52813742385706</v>
      </c>
      <c r="C16" t="s">
        <v>18</v>
      </c>
    </row>
    <row r="17" spans="1:3" x14ac:dyDescent="0.25">
      <c r="A17" t="s">
        <v>20</v>
      </c>
      <c r="B17" s="7">
        <f>B12*SQRT(B5*(B15+B9)+B10*B4^2)</f>
        <v>155.13986147475882</v>
      </c>
      <c r="C17" t="s">
        <v>18</v>
      </c>
    </row>
    <row r="18" spans="1:3" x14ac:dyDescent="0.25">
      <c r="A18" t="s">
        <v>29</v>
      </c>
      <c r="B18" s="7">
        <f>B4*(B15+B9)+B17</f>
        <v>1453.6679988986159</v>
      </c>
      <c r="C18" t="s">
        <v>18</v>
      </c>
    </row>
    <row r="19" spans="1:3" x14ac:dyDescent="0.25">
      <c r="A19" t="s">
        <v>30</v>
      </c>
      <c r="B19" s="8">
        <f>B18-B16</f>
        <v>605.13986147475885</v>
      </c>
      <c r="C19" t="s">
        <v>18</v>
      </c>
    </row>
  </sheetData>
  <mergeCells count="3">
    <mergeCell ref="A3:C3"/>
    <mergeCell ref="E3:G3"/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11ND Fixed reorder point</vt:lpstr>
      <vt:lpstr>11ND Fixed reorder period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2020-04-12T16:07:02Z</dcterms:modified>
</cp:coreProperties>
</file>