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B505E1C6-8CA1-43E4-9019-78F448E4398B}" xr6:coauthVersionLast="46" xr6:coauthVersionMax="46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12DD wo cap &amp; synchr" sheetId="1" r:id="rId1"/>
    <sheet name="12DD with capacities" sheetId="4" r:id="rId2"/>
    <sheet name="12DD with synchronization" sheetId="5" r:id="rId3"/>
    <sheet name="12DD with synchr. and cap." sheetId="6" r:id="rId4"/>
    <sheet name="Report" sheetId="2" r:id="rId5"/>
  </sheets>
  <definedNames>
    <definedName name="solver_adj" localSheetId="1" hidden="1">'12DD with capacities'!$B$13,'12DD with capacities'!$D$13</definedName>
    <definedName name="solver_adj" localSheetId="3" hidden="1">'12DD with synchr. and cap.'!$B$13,'12DD with synchr. and cap.'!$D$13,'12DD with synchr. and cap.'!$F$13</definedName>
    <definedName name="solver_adj" localSheetId="2" hidden="1">'12DD with synchronization'!$B$13,'12DD with synchronization'!$D$13,'12DD with synchronization'!$F$13</definedName>
    <definedName name="solver_adj" localSheetId="0" hidden="1">'12DD wo cap &amp; synchr'!$B$12,'12DD wo cap &amp; synchr'!$D$12</definedName>
    <definedName name="solver_cvg" localSheetId="1" hidden="1">0.0001</definedName>
    <definedName name="solver_cvg" localSheetId="3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3" hidden="1">1</definedName>
    <definedName name="solver_drv" localSheetId="2" hidden="1">1</definedName>
    <definedName name="solver_drv" localSheetId="0" hidden="1">1</definedName>
    <definedName name="solver_eng" localSheetId="1" hidden="1">1</definedName>
    <definedName name="solver_eng" localSheetId="3" hidden="1">1</definedName>
    <definedName name="solver_eng" localSheetId="2" hidden="1">1</definedName>
    <definedName name="solver_eng" localSheetId="0" hidden="1">1</definedName>
    <definedName name="solver_est" localSheetId="1" hidden="1">1</definedName>
    <definedName name="solver_est" localSheetId="3" hidden="1">1</definedName>
    <definedName name="solver_est" localSheetId="2" hidden="1">1</definedName>
    <definedName name="solver_est" localSheetId="0" hidden="1">1</definedName>
    <definedName name="solver_itr" localSheetId="1" hidden="1">2147483647</definedName>
    <definedName name="solver_itr" localSheetId="3" hidden="1">2147483647</definedName>
    <definedName name="solver_itr" localSheetId="2" hidden="1">2147483647</definedName>
    <definedName name="solver_itr" localSheetId="0" hidden="1">2147483647</definedName>
    <definedName name="solver_lhs1" localSheetId="1" hidden="1">'12DD with capacities'!$F$15</definedName>
    <definedName name="solver_lhs1" localSheetId="3" hidden="1">'12DD with synchr. and cap.'!$B$13</definedName>
    <definedName name="solver_lhs1" localSheetId="2" hidden="1">'12DD with synchronization'!$B$13</definedName>
    <definedName name="solver_lhs2" localSheetId="3" hidden="1">'12DD with synchr. and cap.'!$B$13</definedName>
    <definedName name="solver_lhs2" localSheetId="2" hidden="1">'12DD with synchronization'!$B$13</definedName>
    <definedName name="solver_lhs3" localSheetId="3" hidden="1">'12DD with synchr. and cap.'!$D$13</definedName>
    <definedName name="solver_lhs3" localSheetId="2" hidden="1">'12DD with synchronization'!$D$13</definedName>
    <definedName name="solver_lhs4" localSheetId="3" hidden="1">'12DD with synchr. and cap.'!$D$13</definedName>
    <definedName name="solver_lhs4" localSheetId="2" hidden="1">'12DD with synchronization'!$D$13</definedName>
    <definedName name="solver_lhs5" localSheetId="3" hidden="1">'12DD with synchr. and cap.'!$F$15</definedName>
    <definedName name="solver_mip" localSheetId="1" hidden="1">2147483647</definedName>
    <definedName name="solver_mip" localSheetId="3" hidden="1">2147483647</definedName>
    <definedName name="solver_mip" localSheetId="2" hidden="1">2147483647</definedName>
    <definedName name="solver_mip" localSheetId="0" hidden="1">2147483647</definedName>
    <definedName name="solver_mni" localSheetId="1" hidden="1">30</definedName>
    <definedName name="solver_mni" localSheetId="3" hidden="1">30</definedName>
    <definedName name="solver_mni" localSheetId="2" hidden="1">30</definedName>
    <definedName name="solver_mni" localSheetId="0" hidden="1">30</definedName>
    <definedName name="solver_mrt" localSheetId="1" hidden="1">0.075</definedName>
    <definedName name="solver_mrt" localSheetId="3" hidden="1">0.075</definedName>
    <definedName name="solver_mrt" localSheetId="2" hidden="1">0.075</definedName>
    <definedName name="solver_mrt" localSheetId="0" hidden="1">0.075</definedName>
    <definedName name="solver_msl" localSheetId="1" hidden="1">2</definedName>
    <definedName name="solver_msl" localSheetId="3" hidden="1">2</definedName>
    <definedName name="solver_msl" localSheetId="2" hidden="1">2</definedName>
    <definedName name="solver_msl" localSheetId="0" hidden="1">2</definedName>
    <definedName name="solver_neg" localSheetId="1" hidden="1">1</definedName>
    <definedName name="solver_neg" localSheetId="3" hidden="1">1</definedName>
    <definedName name="solver_neg" localSheetId="2" hidden="1">1</definedName>
    <definedName name="solver_neg" localSheetId="0" hidden="1">1</definedName>
    <definedName name="solver_nod" localSheetId="1" hidden="1">2147483647</definedName>
    <definedName name="solver_nod" localSheetId="3" hidden="1">2147483647</definedName>
    <definedName name="solver_nod" localSheetId="2" hidden="1">2147483647</definedName>
    <definedName name="solver_nod" localSheetId="0" hidden="1">2147483647</definedName>
    <definedName name="solver_num" localSheetId="1" hidden="1">1</definedName>
    <definedName name="solver_num" localSheetId="3" hidden="1">5</definedName>
    <definedName name="solver_num" localSheetId="2" hidden="1">4</definedName>
    <definedName name="solver_num" localSheetId="0" hidden="1">0</definedName>
    <definedName name="solver_nwt" localSheetId="1" hidden="1">1</definedName>
    <definedName name="solver_nwt" localSheetId="3" hidden="1">1</definedName>
    <definedName name="solver_nwt" localSheetId="2" hidden="1">1</definedName>
    <definedName name="solver_nwt" localSheetId="0" hidden="1">1</definedName>
    <definedName name="solver_opt" localSheetId="1" hidden="1">'12DD with capacities'!$F$21</definedName>
    <definedName name="solver_opt" localSheetId="3" hidden="1">'12DD with synchr. and cap.'!$F$21</definedName>
    <definedName name="solver_opt" localSheetId="2" hidden="1">'12DD with synchronization'!$F$22</definedName>
    <definedName name="solver_opt" localSheetId="0" hidden="1">'12DD wo cap &amp; synchr'!$F$19</definedName>
    <definedName name="solver_pre" localSheetId="1" hidden="1">0.000001</definedName>
    <definedName name="solver_pre" localSheetId="3" hidden="1">0.000001</definedName>
    <definedName name="solver_pre" localSheetId="2" hidden="1">0.000001</definedName>
    <definedName name="solver_pre" localSheetId="0" hidden="1">0.000001</definedName>
    <definedName name="solver_rbv" localSheetId="1" hidden="1">1</definedName>
    <definedName name="solver_rbv" localSheetId="3" hidden="1">1</definedName>
    <definedName name="solver_rbv" localSheetId="2" hidden="1">1</definedName>
    <definedName name="solver_rbv" localSheetId="0" hidden="1">1</definedName>
    <definedName name="solver_rel1" localSheetId="1" hidden="1">1</definedName>
    <definedName name="solver_rel1" localSheetId="3" hidden="1">4</definedName>
    <definedName name="solver_rel1" localSheetId="2" hidden="1">4</definedName>
    <definedName name="solver_rel2" localSheetId="3" hidden="1">3</definedName>
    <definedName name="solver_rel2" localSheetId="2" hidden="1">3</definedName>
    <definedName name="solver_rel3" localSheetId="3" hidden="1">4</definedName>
    <definedName name="solver_rel3" localSheetId="2" hidden="1">4</definedName>
    <definedName name="solver_rel4" localSheetId="3" hidden="1">3</definedName>
    <definedName name="solver_rel4" localSheetId="2" hidden="1">3</definedName>
    <definedName name="solver_rel5" localSheetId="3" hidden="1">1</definedName>
    <definedName name="solver_rhs1" localSheetId="1" hidden="1">'12DD with capacities'!$F$10</definedName>
    <definedName name="solver_rhs1" localSheetId="3" hidden="1">intero</definedName>
    <definedName name="solver_rhs1" localSheetId="2" hidden="1">intero</definedName>
    <definedName name="solver_rhs2" localSheetId="3" hidden="1">1</definedName>
    <definedName name="solver_rhs2" localSheetId="2" hidden="1">1</definedName>
    <definedName name="solver_rhs3" localSheetId="3" hidden="1">intero</definedName>
    <definedName name="solver_rhs3" localSheetId="2" hidden="1">intero</definedName>
    <definedName name="solver_rhs4" localSheetId="3" hidden="1">1</definedName>
    <definedName name="solver_rhs4" localSheetId="2" hidden="1">1</definedName>
    <definedName name="solver_rhs5" localSheetId="3" hidden="1">'12DD with synchr. and cap.'!$F$10</definedName>
    <definedName name="solver_rlx" localSheetId="1" hidden="1">2</definedName>
    <definedName name="solver_rlx" localSheetId="3" hidden="1">2</definedName>
    <definedName name="solver_rlx" localSheetId="2" hidden="1">2</definedName>
    <definedName name="solver_rlx" localSheetId="0" hidden="1">2</definedName>
    <definedName name="solver_rsd" localSheetId="1" hidden="1">0</definedName>
    <definedName name="solver_rsd" localSheetId="3" hidden="1">0</definedName>
    <definedName name="solver_rsd" localSheetId="2" hidden="1">0</definedName>
    <definedName name="solver_rsd" localSheetId="0" hidden="1">0</definedName>
    <definedName name="solver_scl" localSheetId="1" hidden="1">1</definedName>
    <definedName name="solver_scl" localSheetId="3" hidden="1">1</definedName>
    <definedName name="solver_scl" localSheetId="2" hidden="1">1</definedName>
    <definedName name="solver_scl" localSheetId="0" hidden="1">1</definedName>
    <definedName name="solver_sho" localSheetId="1" hidden="1">2</definedName>
    <definedName name="solver_sho" localSheetId="3" hidden="1">2</definedName>
    <definedName name="solver_sho" localSheetId="2" hidden="1">2</definedName>
    <definedName name="solver_sho" localSheetId="0" hidden="1">2</definedName>
    <definedName name="solver_ssz" localSheetId="1" hidden="1">100</definedName>
    <definedName name="solver_ssz" localSheetId="3" hidden="1">100</definedName>
    <definedName name="solver_ssz" localSheetId="2" hidden="1">100</definedName>
    <definedName name="solver_ssz" localSheetId="0" hidden="1">100</definedName>
    <definedName name="solver_tim" localSheetId="1" hidden="1">2147483647</definedName>
    <definedName name="solver_tim" localSheetId="3" hidden="1">2147483647</definedName>
    <definedName name="solver_tim" localSheetId="2" hidden="1">2147483647</definedName>
    <definedName name="solver_tim" localSheetId="0" hidden="1">2147483647</definedName>
    <definedName name="solver_tol" localSheetId="1" hidden="1">0.01</definedName>
    <definedName name="solver_tol" localSheetId="3" hidden="1">0.01</definedName>
    <definedName name="solver_tol" localSheetId="2" hidden="1">0.01</definedName>
    <definedName name="solver_tol" localSheetId="0" hidden="1">0.01</definedName>
    <definedName name="solver_typ" localSheetId="1" hidden="1">2</definedName>
    <definedName name="solver_typ" localSheetId="3" hidden="1">2</definedName>
    <definedName name="solver_typ" localSheetId="2" hidden="1">2</definedName>
    <definedName name="solver_typ" localSheetId="0" hidden="1">2</definedName>
    <definedName name="solver_val" localSheetId="1" hidden="1">0</definedName>
    <definedName name="solver_val" localSheetId="3" hidden="1">0</definedName>
    <definedName name="solver_val" localSheetId="2" hidden="1">0</definedName>
    <definedName name="solver_val" localSheetId="0" hidden="1">0</definedName>
    <definedName name="solver_ver" localSheetId="1" hidden="1">3</definedName>
    <definedName name="solver_ver" localSheetId="3" hidden="1">3</definedName>
    <definedName name="solver_ver" localSheetId="2" hidden="1">3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B20" i="5"/>
  <c r="D19" i="5"/>
  <c r="B19" i="5"/>
  <c r="F19" i="5"/>
  <c r="D14" i="5"/>
  <c r="D15" i="5" s="1"/>
  <c r="B14" i="5"/>
  <c r="B15" i="5" s="1"/>
  <c r="B16" i="5" s="1"/>
  <c r="D20" i="4"/>
  <c r="D19" i="4"/>
  <c r="D18" i="4"/>
  <c r="B20" i="4"/>
  <c r="B19" i="4"/>
  <c r="B18" i="4"/>
  <c r="B21" i="4" s="1"/>
  <c r="D15" i="4"/>
  <c r="B15" i="4"/>
  <c r="D14" i="4"/>
  <c r="B14" i="4"/>
  <c r="D18" i="1"/>
  <c r="B18" i="1"/>
  <c r="D17" i="1"/>
  <c r="B17" i="1"/>
  <c r="D16" i="1"/>
  <c r="B16" i="1"/>
  <c r="D13" i="1"/>
  <c r="B13" i="1"/>
  <c r="B9" i="1"/>
  <c r="D8" i="1"/>
  <c r="D9" i="1" s="1"/>
  <c r="B8" i="1"/>
  <c r="D19" i="6"/>
  <c r="B19" i="6"/>
  <c r="F18" i="6"/>
  <c r="D18" i="6"/>
  <c r="B18" i="6"/>
  <c r="D14" i="6"/>
  <c r="D15" i="6" s="1"/>
  <c r="B14" i="6"/>
  <c r="B15" i="6" s="1"/>
  <c r="D8" i="6"/>
  <c r="D9" i="6" s="1"/>
  <c r="B8" i="6"/>
  <c r="B9" i="6" s="1"/>
  <c r="D8" i="5"/>
  <c r="D9" i="5" s="1"/>
  <c r="B8" i="5"/>
  <c r="B9" i="5" s="1"/>
  <c r="D9" i="4"/>
  <c r="D8" i="4"/>
  <c r="B8" i="4"/>
  <c r="B9" i="4" s="1"/>
  <c r="D21" i="5" l="1"/>
  <c r="D22" i="5" s="1"/>
  <c r="D16" i="5"/>
  <c r="F16" i="5" s="1"/>
  <c r="B21" i="5"/>
  <c r="B22" i="5" s="1"/>
  <c r="F15" i="4"/>
  <c r="D21" i="4"/>
  <c r="F21" i="4" s="1"/>
  <c r="D19" i="1"/>
  <c r="B19" i="1"/>
  <c r="F15" i="6"/>
  <c r="D20" i="6"/>
  <c r="D21" i="6" s="1"/>
  <c r="B20" i="6"/>
  <c r="B21" i="6"/>
  <c r="F19" i="1" l="1"/>
  <c r="F21" i="6"/>
  <c r="F22" i="5"/>
</calcChain>
</file>

<file path=xl/sharedStrings.xml><?xml version="1.0" encoding="utf-8"?>
<sst xmlns="http://schemas.openxmlformats.org/spreadsheetml/2006/main" count="96" uniqueCount="31">
  <si>
    <t>Demand [u/w]</t>
  </si>
  <si>
    <t>Product A</t>
  </si>
  <si>
    <t>Product B</t>
  </si>
  <si>
    <t>Price [€/u]</t>
  </si>
  <si>
    <t>Order cost [€]</t>
  </si>
  <si>
    <t>Obsolescence rate [annual]</t>
  </si>
  <si>
    <t>Obsolescence rate [weekly]</t>
  </si>
  <si>
    <t>Obsolescence coeff. [€/u w]</t>
  </si>
  <si>
    <t>Data</t>
  </si>
  <si>
    <t>Solution</t>
  </si>
  <si>
    <t>EOQ [u]</t>
  </si>
  <si>
    <t>Period [w]</t>
  </si>
  <si>
    <t>Order cost [€/w]</t>
  </si>
  <si>
    <t>Purchase cost [€/w]</t>
  </si>
  <si>
    <t>Obsolescence cost [€/w]</t>
  </si>
  <si>
    <t>Total cost [€/w]</t>
  </si>
  <si>
    <t>1/2/D/D = 2 x 1/1/D/D</t>
  </si>
  <si>
    <t>Capacity</t>
  </si>
  <si>
    <t>N</t>
  </si>
  <si>
    <t>Y</t>
  </si>
  <si>
    <t>Synchronization</t>
  </si>
  <si>
    <t>Total</t>
  </si>
  <si>
    <t>Unit area [m2/u]</t>
  </si>
  <si>
    <t>Warehouse [m2]</t>
  </si>
  <si>
    <t>Area [m2]</t>
  </si>
  <si>
    <t>1/2/D/D with capacity</t>
  </si>
  <si>
    <t>1/2/D/D with synchronization</t>
  </si>
  <si>
    <t>Joint order</t>
  </si>
  <si>
    <t>N. orders per period</t>
  </si>
  <si>
    <t>Cost per week</t>
  </si>
  <si>
    <t>Ordered amount per period [u]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</si>
</sst>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0" applyNumberFormat="1"/>
    <xf numFmtId="2" fontId="0" fillId="0" borderId="0" xfId="0" applyNumberFormat="1"/>
    <xf numFmtId="10" fontId="4" fillId="0" borderId="0" xfId="1" applyNumberFormat="1" applyFont="1"/>
    <xf numFmtId="2" fontId="4" fillId="0" borderId="0" xfId="0" applyNumberFormat="1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5" fillId="4" borderId="1" xfId="0" applyNumberFormat="1" applyFont="1" applyFill="1" applyBorder="1"/>
    <xf numFmtId="0" fontId="3" fillId="5" borderId="0" xfId="0" applyFont="1" applyFill="1" applyAlignment="1">
      <alignment horizontal="center"/>
    </xf>
    <xf numFmtId="2" fontId="6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Border="1"/>
    <xf numFmtId="2" fontId="4" fillId="0" borderId="0" xfId="0" applyNumberFormat="1" applyFont="1" applyFill="1" applyBorder="1"/>
    <xf numFmtId="0" fontId="0" fillId="0" borderId="0" xfId="0" applyFont="1" applyBorder="1"/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zoomScaleNormal="100" workbookViewId="0">
      <selection activeCell="D18" sqref="D18"/>
    </sheetView>
  </sheetViews>
  <sheetFormatPr defaultRowHeight="14.5" x14ac:dyDescent="0.35"/>
  <cols>
    <col min="1" max="1" width="29.453125" customWidth="1"/>
    <col min="2" max="2" width="10.54296875" bestFit="1" customWidth="1"/>
    <col min="3" max="3" width="4.1796875" bestFit="1" customWidth="1"/>
    <col min="4" max="4" width="10.54296875" bestFit="1" customWidth="1"/>
    <col min="5" max="5" width="4.1796875" bestFit="1" customWidth="1"/>
    <col min="6" max="6" width="12.26953125" customWidth="1"/>
  </cols>
  <sheetData>
    <row r="1" spans="1:6" x14ac:dyDescent="0.35">
      <c r="A1" s="16" t="s">
        <v>16</v>
      </c>
    </row>
    <row r="2" spans="1:6" x14ac:dyDescent="0.35">
      <c r="B2" s="5" t="s">
        <v>1</v>
      </c>
      <c r="C2" s="15"/>
      <c r="D2" s="5" t="s">
        <v>2</v>
      </c>
      <c r="F2" s="5" t="s">
        <v>21</v>
      </c>
    </row>
    <row r="3" spans="1:6" x14ac:dyDescent="0.35">
      <c r="A3" s="7" t="s">
        <v>8</v>
      </c>
    </row>
    <row r="4" spans="1:6" x14ac:dyDescent="0.35">
      <c r="A4" t="s">
        <v>0</v>
      </c>
      <c r="B4">
        <v>180</v>
      </c>
      <c r="D4">
        <v>300</v>
      </c>
    </row>
    <row r="5" spans="1:6" x14ac:dyDescent="0.35">
      <c r="A5" t="s">
        <v>3</v>
      </c>
      <c r="B5">
        <v>800</v>
      </c>
      <c r="D5">
        <v>500</v>
      </c>
    </row>
    <row r="6" spans="1:6" x14ac:dyDescent="0.35">
      <c r="A6" t="s">
        <v>4</v>
      </c>
      <c r="B6">
        <v>5000</v>
      </c>
      <c r="D6">
        <v>5000</v>
      </c>
    </row>
    <row r="7" spans="1:6" x14ac:dyDescent="0.35">
      <c r="A7" t="s">
        <v>5</v>
      </c>
      <c r="B7" s="1">
        <v>0.2</v>
      </c>
      <c r="D7" s="1">
        <v>0.2</v>
      </c>
    </row>
    <row r="8" spans="1:6" x14ac:dyDescent="0.35">
      <c r="A8" t="s">
        <v>6</v>
      </c>
      <c r="B8" s="3">
        <f>B7/52</f>
        <v>3.8461538461538464E-3</v>
      </c>
      <c r="D8" s="3">
        <f>D7/52</f>
        <v>3.8461538461538464E-3</v>
      </c>
    </row>
    <row r="9" spans="1:6" x14ac:dyDescent="0.35">
      <c r="A9" t="s">
        <v>7</v>
      </c>
      <c r="B9" s="4">
        <f>B8*B5</f>
        <v>3.0769230769230771</v>
      </c>
      <c r="C9" s="2"/>
      <c r="D9" s="4">
        <f>D8*D5</f>
        <v>1.9230769230769231</v>
      </c>
    </row>
    <row r="11" spans="1:6" x14ac:dyDescent="0.35">
      <c r="A11" s="6" t="s">
        <v>9</v>
      </c>
    </row>
    <row r="12" spans="1:6" x14ac:dyDescent="0.35">
      <c r="A12" t="s">
        <v>10</v>
      </c>
      <c r="B12" s="8">
        <v>764.85574417904684</v>
      </c>
      <c r="D12" s="8">
        <v>1248.994394576813</v>
      </c>
    </row>
    <row r="13" spans="1:6" x14ac:dyDescent="0.35">
      <c r="A13" t="s">
        <v>11</v>
      </c>
      <c r="B13" s="4">
        <f>B12/B4</f>
        <v>4.2491985787724822</v>
      </c>
      <c r="C13" s="4"/>
      <c r="D13" s="4">
        <f>D12/D4</f>
        <v>4.1633146485893766</v>
      </c>
    </row>
    <row r="15" spans="1:6" x14ac:dyDescent="0.35">
      <c r="A15" s="9" t="s">
        <v>29</v>
      </c>
    </row>
    <row r="16" spans="1:6" x14ac:dyDescent="0.35">
      <c r="A16" s="11" t="s">
        <v>12</v>
      </c>
      <c r="B16" s="12">
        <f>B6*B4/B12</f>
        <v>1176.6924767833304</v>
      </c>
      <c r="C16" s="12"/>
      <c r="D16" s="12">
        <f>D6*D4/D12</f>
        <v>1200.9661584656137</v>
      </c>
      <c r="E16" s="13"/>
      <c r="F16" s="13"/>
    </row>
    <row r="17" spans="1:6" x14ac:dyDescent="0.35">
      <c r="A17" s="11" t="s">
        <v>13</v>
      </c>
      <c r="B17" s="12">
        <f>B5*B4</f>
        <v>144000</v>
      </c>
      <c r="C17" s="12"/>
      <c r="D17" s="12">
        <f>D5*D4</f>
        <v>150000</v>
      </c>
      <c r="E17" s="13"/>
      <c r="F17" s="13"/>
    </row>
    <row r="18" spans="1:6" x14ac:dyDescent="0.35">
      <c r="A18" s="11" t="s">
        <v>14</v>
      </c>
      <c r="B18" s="12">
        <f>B9*B12/2</f>
        <v>1176.7011448908413</v>
      </c>
      <c r="C18" s="12"/>
      <c r="D18" s="12">
        <f>D9*D12/2</f>
        <v>1200.9561486315511</v>
      </c>
      <c r="E18" s="13"/>
      <c r="F18" s="13"/>
    </row>
    <row r="19" spans="1:6" x14ac:dyDescent="0.35">
      <c r="A19" s="11" t="s">
        <v>15</v>
      </c>
      <c r="B19" s="14">
        <f>SUM(B16:B18)</f>
        <v>146353.39362167416</v>
      </c>
      <c r="C19" s="12"/>
      <c r="D19" s="14">
        <f>SUM(D16:D18)</f>
        <v>152401.92230709718</v>
      </c>
      <c r="E19" s="13"/>
      <c r="F19" s="14">
        <f>B19+D19</f>
        <v>298755.31592877134</v>
      </c>
    </row>
    <row r="20" spans="1:6" x14ac:dyDescent="0.35">
      <c r="B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opLeftCell="A2" zoomScaleNormal="100" workbookViewId="0">
      <selection activeCell="F21" sqref="F21"/>
    </sheetView>
  </sheetViews>
  <sheetFormatPr defaultRowHeight="14.5" x14ac:dyDescent="0.35"/>
  <cols>
    <col min="1" max="1" width="29.453125" customWidth="1"/>
    <col min="2" max="2" width="10.54296875" bestFit="1" customWidth="1"/>
    <col min="3" max="3" width="3" customWidth="1"/>
    <col min="4" max="4" width="10.54296875" bestFit="1" customWidth="1"/>
    <col min="5" max="5" width="2.81640625" customWidth="1"/>
    <col min="6" max="6" width="12.26953125" customWidth="1"/>
    <col min="7" max="7" width="15.81640625" bestFit="1" customWidth="1"/>
  </cols>
  <sheetData>
    <row r="1" spans="1:7" x14ac:dyDescent="0.35">
      <c r="A1" s="16" t="s">
        <v>25</v>
      </c>
    </row>
    <row r="2" spans="1:7" x14ac:dyDescent="0.35">
      <c r="B2" s="5" t="s">
        <v>1</v>
      </c>
      <c r="C2" s="15"/>
      <c r="D2" s="5" t="s">
        <v>2</v>
      </c>
      <c r="F2" s="5" t="s">
        <v>21</v>
      </c>
    </row>
    <row r="3" spans="1:7" x14ac:dyDescent="0.35">
      <c r="A3" s="7" t="s">
        <v>8</v>
      </c>
    </row>
    <row r="4" spans="1:7" x14ac:dyDescent="0.35">
      <c r="A4" t="s">
        <v>0</v>
      </c>
      <c r="B4">
        <v>180</v>
      </c>
      <c r="D4">
        <v>300</v>
      </c>
    </row>
    <row r="5" spans="1:7" x14ac:dyDescent="0.35">
      <c r="A5" t="s">
        <v>3</v>
      </c>
      <c r="B5">
        <v>800</v>
      </c>
      <c r="D5">
        <v>500</v>
      </c>
    </row>
    <row r="6" spans="1:7" x14ac:dyDescent="0.35">
      <c r="A6" t="s">
        <v>4</v>
      </c>
      <c r="B6">
        <v>5000</v>
      </c>
      <c r="D6">
        <v>5000</v>
      </c>
    </row>
    <row r="7" spans="1:7" x14ac:dyDescent="0.35">
      <c r="A7" t="s">
        <v>5</v>
      </c>
      <c r="B7" s="1">
        <v>0.2</v>
      </c>
      <c r="D7" s="1">
        <v>0.2</v>
      </c>
    </row>
    <row r="8" spans="1:7" x14ac:dyDescent="0.35">
      <c r="A8" t="s">
        <v>6</v>
      </c>
      <c r="B8" s="3">
        <f>B7/52</f>
        <v>3.8461538461538464E-3</v>
      </c>
      <c r="D8" s="3">
        <f>D7/52</f>
        <v>3.8461538461538464E-3</v>
      </c>
    </row>
    <row r="9" spans="1:7" x14ac:dyDescent="0.35">
      <c r="A9" t="s">
        <v>7</v>
      </c>
      <c r="B9" s="4">
        <f>B8*B5</f>
        <v>3.0769230769230771</v>
      </c>
      <c r="C9" s="2"/>
      <c r="D9" s="4">
        <f>D8*D5</f>
        <v>1.9230769230769231</v>
      </c>
    </row>
    <row r="10" spans="1:7" x14ac:dyDescent="0.35">
      <c r="A10" t="s">
        <v>22</v>
      </c>
      <c r="B10" s="10">
        <v>0.4</v>
      </c>
      <c r="C10" s="10"/>
      <c r="D10" s="10">
        <v>0.2</v>
      </c>
      <c r="F10" s="2">
        <v>500</v>
      </c>
      <c r="G10" t="s">
        <v>23</v>
      </c>
    </row>
    <row r="12" spans="1:7" x14ac:dyDescent="0.35">
      <c r="A12" s="6" t="s">
        <v>9</v>
      </c>
    </row>
    <row r="13" spans="1:7" x14ac:dyDescent="0.35">
      <c r="A13" t="s">
        <v>10</v>
      </c>
      <c r="B13" s="8">
        <v>681.63162527308327</v>
      </c>
      <c r="D13" s="8">
        <v>1136.7367494538335</v>
      </c>
    </row>
    <row r="14" spans="1:7" x14ac:dyDescent="0.35">
      <c r="A14" t="s">
        <v>11</v>
      </c>
      <c r="B14" s="4">
        <f>B13/B4</f>
        <v>3.7868423626282404</v>
      </c>
      <c r="C14" s="4"/>
      <c r="D14" s="4">
        <f>D13/D4</f>
        <v>3.7891224981794447</v>
      </c>
    </row>
    <row r="15" spans="1:7" x14ac:dyDescent="0.35">
      <c r="A15" t="s">
        <v>24</v>
      </c>
      <c r="B15" s="4">
        <f>B13*B10</f>
        <v>272.65265010923332</v>
      </c>
      <c r="C15" s="4"/>
      <c r="D15" s="4">
        <f>D13*D10</f>
        <v>227.34734989076671</v>
      </c>
      <c r="F15" s="4">
        <f>B15+D15</f>
        <v>500</v>
      </c>
    </row>
    <row r="17" spans="1:6" x14ac:dyDescent="0.35">
      <c r="A17" s="9" t="s">
        <v>29</v>
      </c>
    </row>
    <row r="18" spans="1:6" x14ac:dyDescent="0.35">
      <c r="A18" s="11" t="s">
        <v>12</v>
      </c>
      <c r="B18" s="12">
        <f>B6*B4/B13</f>
        <v>1320.3612723212943</v>
      </c>
      <c r="C18" s="12"/>
      <c r="D18" s="12">
        <f>D6*D4/D13</f>
        <v>1319.5667340927469</v>
      </c>
      <c r="E18" s="13"/>
      <c r="F18" s="13"/>
    </row>
    <row r="19" spans="1:6" x14ac:dyDescent="0.35">
      <c r="A19" s="11" t="s">
        <v>13</v>
      </c>
      <c r="B19" s="12">
        <f>B5*B4</f>
        <v>144000</v>
      </c>
      <c r="C19" s="12"/>
      <c r="D19" s="12">
        <f>D5*D4</f>
        <v>150000</v>
      </c>
      <c r="E19" s="13"/>
      <c r="F19" s="13"/>
    </row>
    <row r="20" spans="1:6" x14ac:dyDescent="0.35">
      <c r="A20" s="11" t="s">
        <v>14</v>
      </c>
      <c r="B20" s="12">
        <f>B9*B13/2</f>
        <v>1048.6640388816666</v>
      </c>
      <c r="C20" s="12"/>
      <c r="D20" s="12">
        <f>D9*D13/2</f>
        <v>1093.0161052440706</v>
      </c>
      <c r="E20" s="13"/>
      <c r="F20" s="13"/>
    </row>
    <row r="21" spans="1:6" x14ac:dyDescent="0.35">
      <c r="A21" s="11" t="s">
        <v>15</v>
      </c>
      <c r="B21" s="14">
        <f>SUM(B18:B20)</f>
        <v>146369.02531120295</v>
      </c>
      <c r="C21" s="12"/>
      <c r="D21" s="14">
        <f>SUM(D18:D20)</f>
        <v>152412.58283933683</v>
      </c>
      <c r="E21" s="13"/>
      <c r="F21" s="14">
        <f>B21+D21</f>
        <v>298781.6081505398</v>
      </c>
    </row>
    <row r="22" spans="1:6" x14ac:dyDescent="0.35">
      <c r="B2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topLeftCell="A4" zoomScaleNormal="100" workbookViewId="0">
      <selection activeCell="F22" sqref="F22"/>
    </sheetView>
  </sheetViews>
  <sheetFormatPr defaultRowHeight="14.5" x14ac:dyDescent="0.35"/>
  <cols>
    <col min="1" max="1" width="29.453125" customWidth="1"/>
    <col min="2" max="2" width="10.54296875" bestFit="1" customWidth="1"/>
    <col min="3" max="3" width="3" customWidth="1"/>
    <col min="4" max="4" width="10.54296875" bestFit="1" customWidth="1"/>
    <col min="5" max="5" width="2.81640625" customWidth="1"/>
    <col min="6" max="6" width="12.26953125" customWidth="1"/>
    <col min="7" max="7" width="15.81640625" bestFit="1" customWidth="1"/>
  </cols>
  <sheetData>
    <row r="1" spans="1:7" x14ac:dyDescent="0.35">
      <c r="A1" s="16" t="s">
        <v>26</v>
      </c>
    </row>
    <row r="2" spans="1:7" x14ac:dyDescent="0.35">
      <c r="B2" s="5" t="s">
        <v>1</v>
      </c>
      <c r="C2" s="15"/>
      <c r="D2" s="5" t="s">
        <v>2</v>
      </c>
      <c r="F2" s="5" t="s">
        <v>21</v>
      </c>
    </row>
    <row r="3" spans="1:7" x14ac:dyDescent="0.35">
      <c r="A3" s="7" t="s">
        <v>8</v>
      </c>
    </row>
    <row r="4" spans="1:7" x14ac:dyDescent="0.35">
      <c r="A4" t="s">
        <v>0</v>
      </c>
      <c r="B4">
        <v>180</v>
      </c>
      <c r="D4">
        <v>300</v>
      </c>
    </row>
    <row r="5" spans="1:7" x14ac:dyDescent="0.35">
      <c r="A5" t="s">
        <v>3</v>
      </c>
      <c r="B5">
        <v>800</v>
      </c>
      <c r="D5">
        <v>500</v>
      </c>
    </row>
    <row r="6" spans="1:7" x14ac:dyDescent="0.35">
      <c r="A6" t="s">
        <v>4</v>
      </c>
      <c r="B6">
        <v>5000</v>
      </c>
      <c r="D6">
        <v>5000</v>
      </c>
      <c r="F6">
        <v>9000</v>
      </c>
      <c r="G6" t="s">
        <v>27</v>
      </c>
    </row>
    <row r="7" spans="1:7" x14ac:dyDescent="0.35">
      <c r="A7" t="s">
        <v>5</v>
      </c>
      <c r="B7" s="1">
        <v>0.2</v>
      </c>
      <c r="D7" s="1">
        <v>0.2</v>
      </c>
    </row>
    <row r="8" spans="1:7" x14ac:dyDescent="0.35">
      <c r="A8" t="s">
        <v>6</v>
      </c>
      <c r="B8" s="3">
        <f>B7/52</f>
        <v>3.8461538461538464E-3</v>
      </c>
      <c r="D8" s="3">
        <f>D7/52</f>
        <v>3.8461538461538464E-3</v>
      </c>
    </row>
    <row r="9" spans="1:7" x14ac:dyDescent="0.35">
      <c r="A9" t="s">
        <v>7</v>
      </c>
      <c r="B9" s="4">
        <f>B8*B5</f>
        <v>3.0769230769230771</v>
      </c>
      <c r="C9" s="2"/>
      <c r="D9" s="4">
        <f>D8*D5</f>
        <v>1.9230769230769231</v>
      </c>
    </row>
    <row r="10" spans="1:7" x14ac:dyDescent="0.35">
      <c r="A10" t="s">
        <v>22</v>
      </c>
      <c r="B10" s="10">
        <v>0.4</v>
      </c>
      <c r="C10" s="10"/>
      <c r="D10" s="10">
        <v>0.2</v>
      </c>
      <c r="F10" s="2">
        <v>500</v>
      </c>
      <c r="G10" t="s">
        <v>23</v>
      </c>
    </row>
    <row r="12" spans="1:7" x14ac:dyDescent="0.35">
      <c r="A12" s="6" t="s">
        <v>9</v>
      </c>
    </row>
    <row r="13" spans="1:7" x14ac:dyDescent="0.35">
      <c r="A13" t="s">
        <v>28</v>
      </c>
      <c r="B13" s="20">
        <v>1</v>
      </c>
      <c r="D13" s="20">
        <v>1</v>
      </c>
      <c r="F13" s="21">
        <v>3.9897830131672904</v>
      </c>
      <c r="G13" t="s">
        <v>11</v>
      </c>
    </row>
    <row r="14" spans="1:7" x14ac:dyDescent="0.35">
      <c r="A14" t="s">
        <v>30</v>
      </c>
      <c r="B14" s="24">
        <f>B4*$F13</f>
        <v>718.16094237011225</v>
      </c>
      <c r="C14" s="24"/>
      <c r="D14" s="24">
        <f>D4*$F13</f>
        <v>1196.9349039501872</v>
      </c>
    </row>
    <row r="15" spans="1:7" x14ac:dyDescent="0.35">
      <c r="A15" t="s">
        <v>10</v>
      </c>
      <c r="B15" s="18">
        <f>B14/B13</f>
        <v>718.16094237011225</v>
      </c>
      <c r="C15" s="19"/>
      <c r="D15" s="18">
        <f>D14/D13</f>
        <v>1196.9349039501872</v>
      </c>
    </row>
    <row r="16" spans="1:7" x14ac:dyDescent="0.35">
      <c r="A16" t="s">
        <v>24</v>
      </c>
      <c r="B16" s="4">
        <f>B15*B10</f>
        <v>287.26437694804491</v>
      </c>
      <c r="C16" s="4"/>
      <c r="D16" s="4">
        <f>D15*D10</f>
        <v>239.38698079003746</v>
      </c>
      <c r="F16" s="4">
        <f>B16+D16</f>
        <v>526.65135773808242</v>
      </c>
    </row>
    <row r="18" spans="1:6" x14ac:dyDescent="0.35">
      <c r="A18" s="9" t="s">
        <v>29</v>
      </c>
    </row>
    <row r="19" spans="1:6" x14ac:dyDescent="0.35">
      <c r="A19" s="11" t="s">
        <v>12</v>
      </c>
      <c r="B19" s="12">
        <f>B6*(B13-1)/$F13</f>
        <v>0</v>
      </c>
      <c r="C19" s="12"/>
      <c r="D19" s="12">
        <f>D6*(D13-1)/$F13</f>
        <v>0</v>
      </c>
      <c r="E19" s="13"/>
      <c r="F19" s="12">
        <f>F6/F13</f>
        <v>2255.7617720807698</v>
      </c>
    </row>
    <row r="20" spans="1:6" x14ac:dyDescent="0.35">
      <c r="A20" s="11" t="s">
        <v>13</v>
      </c>
      <c r="B20" s="12">
        <f>B5*B4</f>
        <v>144000</v>
      </c>
      <c r="C20" s="12"/>
      <c r="D20" s="12">
        <f>D5*D4</f>
        <v>150000</v>
      </c>
      <c r="E20" s="13"/>
      <c r="F20" s="13"/>
    </row>
    <row r="21" spans="1:6" x14ac:dyDescent="0.35">
      <c r="A21" s="11" t="s">
        <v>14</v>
      </c>
      <c r="B21" s="12">
        <f>B9*B15/2</f>
        <v>1104.8629882617113</v>
      </c>
      <c r="C21" s="12"/>
      <c r="D21" s="12">
        <f>D9*D15/2</f>
        <v>1150.8989461059493</v>
      </c>
      <c r="E21" s="13"/>
      <c r="F21" s="13"/>
    </row>
    <row r="22" spans="1:6" x14ac:dyDescent="0.35">
      <c r="A22" s="11" t="s">
        <v>15</v>
      </c>
      <c r="B22" s="14">
        <f>SUM(B19:B21)</f>
        <v>145104.86298826171</v>
      </c>
      <c r="C22" s="12"/>
      <c r="D22" s="14">
        <f>SUM(D19:D21)</f>
        <v>151150.89894610594</v>
      </c>
      <c r="E22" s="13"/>
      <c r="F22" s="14">
        <f>B22+D22+F19</f>
        <v>298511.52370644844</v>
      </c>
    </row>
    <row r="23" spans="1:6" x14ac:dyDescent="0.35">
      <c r="B2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zoomScaleNormal="100" workbookViewId="0">
      <selection activeCell="F21" sqref="F21"/>
    </sheetView>
  </sheetViews>
  <sheetFormatPr defaultRowHeight="14.5" x14ac:dyDescent="0.35"/>
  <cols>
    <col min="1" max="1" width="29.453125" customWidth="1"/>
    <col min="2" max="2" width="10.54296875" bestFit="1" customWidth="1"/>
    <col min="3" max="3" width="3" customWidth="1"/>
    <col min="4" max="4" width="10.54296875" bestFit="1" customWidth="1"/>
    <col min="5" max="5" width="2.81640625" customWidth="1"/>
    <col min="6" max="6" width="12.26953125" customWidth="1"/>
    <col min="7" max="7" width="15.81640625" bestFit="1" customWidth="1"/>
  </cols>
  <sheetData>
    <row r="1" spans="1:7" x14ac:dyDescent="0.35">
      <c r="A1" s="16" t="s">
        <v>26</v>
      </c>
    </row>
    <row r="2" spans="1:7" x14ac:dyDescent="0.35">
      <c r="B2" s="5" t="s">
        <v>1</v>
      </c>
      <c r="C2" s="15"/>
      <c r="D2" s="5" t="s">
        <v>2</v>
      </c>
      <c r="F2" s="5" t="s">
        <v>21</v>
      </c>
    </row>
    <row r="3" spans="1:7" x14ac:dyDescent="0.35">
      <c r="A3" s="7" t="s">
        <v>8</v>
      </c>
    </row>
    <row r="4" spans="1:7" x14ac:dyDescent="0.35">
      <c r="A4" t="s">
        <v>0</v>
      </c>
      <c r="B4">
        <v>180</v>
      </c>
      <c r="D4">
        <v>300</v>
      </c>
    </row>
    <row r="5" spans="1:7" x14ac:dyDescent="0.35">
      <c r="A5" t="s">
        <v>3</v>
      </c>
      <c r="B5">
        <v>800</v>
      </c>
      <c r="D5">
        <v>500</v>
      </c>
    </row>
    <row r="6" spans="1:7" x14ac:dyDescent="0.35">
      <c r="A6" t="s">
        <v>4</v>
      </c>
      <c r="B6">
        <v>5000</v>
      </c>
      <c r="D6">
        <v>5000</v>
      </c>
      <c r="F6">
        <v>9000</v>
      </c>
      <c r="G6" t="s">
        <v>27</v>
      </c>
    </row>
    <row r="7" spans="1:7" x14ac:dyDescent="0.35">
      <c r="A7" t="s">
        <v>5</v>
      </c>
      <c r="B7" s="1">
        <v>0.2</v>
      </c>
      <c r="D7" s="1">
        <v>0.2</v>
      </c>
    </row>
    <row r="8" spans="1:7" x14ac:dyDescent="0.35">
      <c r="A8" t="s">
        <v>6</v>
      </c>
      <c r="B8" s="3">
        <f>B7/52</f>
        <v>3.8461538461538464E-3</v>
      </c>
      <c r="D8" s="3">
        <f>D7/52</f>
        <v>3.8461538461538464E-3</v>
      </c>
    </row>
    <row r="9" spans="1:7" x14ac:dyDescent="0.35">
      <c r="A9" t="s">
        <v>7</v>
      </c>
      <c r="B9" s="4">
        <f>B8*B5</f>
        <v>3.0769230769230771</v>
      </c>
      <c r="C9" s="2"/>
      <c r="D9" s="4">
        <f>D8*D5</f>
        <v>1.9230769230769231</v>
      </c>
    </row>
    <row r="10" spans="1:7" x14ac:dyDescent="0.35">
      <c r="A10" t="s">
        <v>22</v>
      </c>
      <c r="B10" s="10">
        <v>0.4</v>
      </c>
      <c r="C10" s="10"/>
      <c r="D10" s="10">
        <v>0.2</v>
      </c>
      <c r="F10" s="2">
        <v>500</v>
      </c>
      <c r="G10" t="s">
        <v>23</v>
      </c>
    </row>
    <row r="12" spans="1:7" x14ac:dyDescent="0.35">
      <c r="A12" s="6" t="s">
        <v>9</v>
      </c>
    </row>
    <row r="13" spans="1:7" x14ac:dyDescent="0.35">
      <c r="A13" t="s">
        <v>28</v>
      </c>
      <c r="B13" s="20">
        <v>1</v>
      </c>
      <c r="D13" s="20">
        <v>1</v>
      </c>
      <c r="F13" s="21">
        <v>3.7878787878787881</v>
      </c>
      <c r="G13" t="s">
        <v>11</v>
      </c>
    </row>
    <row r="14" spans="1:7" x14ac:dyDescent="0.35">
      <c r="A14" t="s">
        <v>10</v>
      </c>
      <c r="B14" s="18">
        <f>B4*F13</f>
        <v>681.81818181818187</v>
      </c>
      <c r="C14" s="19"/>
      <c r="D14" s="18">
        <f>D4*F13</f>
        <v>1136.3636363636365</v>
      </c>
    </row>
    <row r="15" spans="1:7" x14ac:dyDescent="0.35">
      <c r="A15" t="s">
        <v>24</v>
      </c>
      <c r="B15" s="4">
        <f>B10*B14</f>
        <v>272.72727272727275</v>
      </c>
      <c r="C15" s="4"/>
      <c r="D15" s="4">
        <f>D10*D14</f>
        <v>227.27272727272731</v>
      </c>
      <c r="F15" s="4">
        <f>B15+D15</f>
        <v>500.00000000000006</v>
      </c>
    </row>
    <row r="17" spans="1:6" x14ac:dyDescent="0.35">
      <c r="A17" s="9" t="s">
        <v>29</v>
      </c>
    </row>
    <row r="18" spans="1:6" x14ac:dyDescent="0.35">
      <c r="A18" s="11" t="s">
        <v>12</v>
      </c>
      <c r="B18" s="12">
        <f>B6*(B13-1)/$F13</f>
        <v>0</v>
      </c>
      <c r="C18" s="12"/>
      <c r="D18" s="12">
        <f>D6*(D13-1)/$F13</f>
        <v>0</v>
      </c>
      <c r="E18" s="13"/>
      <c r="F18" s="12">
        <f>F6/F13</f>
        <v>2376</v>
      </c>
    </row>
    <row r="19" spans="1:6" x14ac:dyDescent="0.35">
      <c r="A19" s="11" t="s">
        <v>13</v>
      </c>
      <c r="B19" s="12">
        <f>B5*B4</f>
        <v>144000</v>
      </c>
      <c r="C19" s="12"/>
      <c r="D19" s="12">
        <f>D5*D4</f>
        <v>150000</v>
      </c>
      <c r="E19" s="13"/>
      <c r="F19" s="13"/>
    </row>
    <row r="20" spans="1:6" x14ac:dyDescent="0.35">
      <c r="A20" s="11" t="s">
        <v>14</v>
      </c>
      <c r="B20" s="12">
        <f>B9*B14/2</f>
        <v>1048.9510489510492</v>
      </c>
      <c r="C20" s="12"/>
      <c r="D20" s="12">
        <f>D9*D14/2</f>
        <v>1092.6573426573427</v>
      </c>
      <c r="E20" s="13"/>
      <c r="F20" s="13"/>
    </row>
    <row r="21" spans="1:6" x14ac:dyDescent="0.35">
      <c r="A21" s="11" t="s">
        <v>15</v>
      </c>
      <c r="B21" s="14">
        <f>SUM(B18:B20)</f>
        <v>145048.95104895104</v>
      </c>
      <c r="C21" s="12"/>
      <c r="D21" s="14">
        <f>SUM(D18:D20)</f>
        <v>151092.65734265733</v>
      </c>
      <c r="E21" s="13"/>
      <c r="F21" s="14">
        <f>B21+D21+F18</f>
        <v>298517.60839160834</v>
      </c>
    </row>
    <row r="22" spans="1:6" x14ac:dyDescent="0.35">
      <c r="B2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abSelected="1" zoomScale="160" zoomScaleNormal="160" workbookViewId="0">
      <selection activeCell="D4" sqref="D4"/>
    </sheetView>
  </sheetViews>
  <sheetFormatPr defaultRowHeight="14.5" x14ac:dyDescent="0.35"/>
  <cols>
    <col min="1" max="1" width="15.26953125" bestFit="1" customWidth="1"/>
    <col min="3" max="3" width="10.54296875" bestFit="1" customWidth="1"/>
    <col min="4" max="4" width="11.453125" customWidth="1"/>
  </cols>
  <sheetData>
    <row r="1" spans="1:4" x14ac:dyDescent="0.35">
      <c r="C1" s="22" t="s">
        <v>17</v>
      </c>
      <c r="D1" s="22"/>
    </row>
    <row r="2" spans="1:4" x14ac:dyDescent="0.35">
      <c r="C2" s="15" t="s">
        <v>18</v>
      </c>
      <c r="D2" s="15" t="s">
        <v>19</v>
      </c>
    </row>
    <row r="3" spans="1:4" x14ac:dyDescent="0.35">
      <c r="A3" s="23" t="s">
        <v>20</v>
      </c>
      <c r="B3" s="15" t="s">
        <v>18</v>
      </c>
      <c r="C3" s="17">
        <v>298755.31592877134</v>
      </c>
      <c r="D3" s="17">
        <v>298781.60815055249</v>
      </c>
    </row>
    <row r="4" spans="1:4" x14ac:dyDescent="0.35">
      <c r="A4" s="23"/>
      <c r="B4" s="15" t="s">
        <v>19</v>
      </c>
      <c r="C4" s="17">
        <v>298511.52370644838</v>
      </c>
      <c r="D4" s="17">
        <v>298517.60839160834</v>
      </c>
    </row>
  </sheetData>
  <mergeCells count="2">
    <mergeCell ref="C1:D1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12DD wo cap &amp; synchr</vt:lpstr>
      <vt:lpstr>12DD with capacities</vt:lpstr>
      <vt:lpstr>12DD with synchronization</vt:lpstr>
      <vt:lpstr>12DD with synchr. and cap.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2021-03-16T10:49:55Z</dcterms:modified>
</cp:coreProperties>
</file>