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berto\Lezioni\Corsi\2023-24\HA\Lez24-Lab05\code\report\"/>
    </mc:Choice>
  </mc:AlternateContent>
  <bookViews>
    <workbookView xWindow="0" yWindow="0" windowWidth="16392" windowHeight="8196" tabRatio="988"/>
  </bookViews>
  <sheets>
    <sheet name="Results" sheetId="1" r:id="rId1"/>
    <sheet name="PR tuning" sheetId="8" r:id="rId2"/>
  </sheets>
  <definedNames>
    <definedName name="_xlchart.0" hidden="1">'PR tuning'!$D$4:$D$43</definedName>
    <definedName name="_xlchart.1" hidden="1">'PR tuning'!$E$4:$E$43</definedName>
    <definedName name="_xlchart.2" hidden="1">'PR tuning'!$F$4:$F$43</definedName>
    <definedName name="_xlchart.3" hidden="1">'PR tuning'!$G$4:$G$43</definedName>
    <definedName name="_xlchart.4" hidden="1">'PR tuning'!$H$4:$H$43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44" i="1" l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H51" i="8" l="1"/>
  <c r="H50" i="8"/>
  <c r="H49" i="8"/>
  <c r="H48" i="8"/>
  <c r="H47" i="8"/>
  <c r="H45" i="8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43" i="1" s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43" i="1" s="1"/>
  <c r="L9" i="1"/>
  <c r="L8" i="1"/>
  <c r="L7" i="1"/>
  <c r="L6" i="1"/>
  <c r="L5" i="1"/>
  <c r="L4" i="1"/>
  <c r="L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43" i="1" s="1"/>
  <c r="G51" i="8" l="1"/>
  <c r="G50" i="8"/>
  <c r="G49" i="8"/>
  <c r="G48" i="8"/>
  <c r="G47" i="8"/>
  <c r="G45" i="8"/>
  <c r="F51" i="8"/>
  <c r="E51" i="8"/>
  <c r="F50" i="8"/>
  <c r="E50" i="8"/>
  <c r="F49" i="8"/>
  <c r="E49" i="8"/>
  <c r="F48" i="8"/>
  <c r="E48" i="8"/>
  <c r="F47" i="8"/>
  <c r="E47" i="8"/>
  <c r="F45" i="8"/>
  <c r="E45" i="8"/>
  <c r="C23" i="8"/>
  <c r="B13" i="8"/>
  <c r="B17" i="8" s="1"/>
  <c r="B11" i="8"/>
  <c r="C11" i="8" s="1"/>
  <c r="B10" i="8"/>
  <c r="B14" i="8" s="1"/>
  <c r="B9" i="8"/>
  <c r="C9" i="8" s="1"/>
  <c r="B8" i="8"/>
  <c r="B12" i="8" s="1"/>
  <c r="C7" i="8"/>
  <c r="C6" i="8"/>
  <c r="C5" i="8"/>
  <c r="C4" i="8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3" i="1" l="1"/>
  <c r="C14" i="8"/>
  <c r="B18" i="8"/>
  <c r="B16" i="8"/>
  <c r="C12" i="8"/>
  <c r="C17" i="8"/>
  <c r="B21" i="8"/>
  <c r="C13" i="8"/>
  <c r="B15" i="8"/>
  <c r="C10" i="8"/>
  <c r="C8" i="8"/>
  <c r="C21" i="8" l="1"/>
  <c r="B26" i="8"/>
  <c r="B19" i="8"/>
  <c r="C15" i="8"/>
  <c r="B20" i="8"/>
  <c r="C16" i="8"/>
  <c r="B22" i="8"/>
  <c r="C18" i="8"/>
  <c r="W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43" i="1" l="1"/>
  <c r="R43" i="1"/>
  <c r="B25" i="8"/>
  <c r="C20" i="8"/>
  <c r="C26" i="8"/>
  <c r="B30" i="8"/>
  <c r="B27" i="8"/>
  <c r="C22" i="8"/>
  <c r="C19" i="8"/>
  <c r="B24" i="8"/>
  <c r="B31" i="8" l="1"/>
  <c r="C27" i="8"/>
  <c r="C25" i="8"/>
  <c r="B29" i="8"/>
  <c r="C24" i="8"/>
  <c r="B28" i="8"/>
  <c r="C30" i="8"/>
  <c r="B34" i="8"/>
  <c r="B33" i="8" l="1"/>
  <c r="C29" i="8"/>
  <c r="C34" i="8"/>
  <c r="B38" i="8"/>
  <c r="C28" i="8"/>
  <c r="B32" i="8"/>
  <c r="B35" i="8"/>
  <c r="C31" i="8"/>
  <c r="B39" i="8" l="1"/>
  <c r="C35" i="8"/>
  <c r="C38" i="8"/>
  <c r="B42" i="8"/>
  <c r="C42" i="8" s="1"/>
  <c r="C33" i="8"/>
  <c r="B37" i="8"/>
  <c r="C32" i="8"/>
  <c r="B36" i="8"/>
  <c r="B43" i="8" l="1"/>
  <c r="C43" i="8" s="1"/>
  <c r="C39" i="8"/>
  <c r="C36" i="8"/>
  <c r="B40" i="8"/>
  <c r="C40" i="8" s="1"/>
  <c r="B41" i="8"/>
  <c r="C41" i="8" s="1"/>
  <c r="C37" i="8"/>
  <c r="J20" i="8" s="1"/>
  <c r="J36" i="8" l="1"/>
  <c r="J14" i="8"/>
  <c r="J5" i="8"/>
  <c r="J27" i="8"/>
  <c r="J40" i="8"/>
  <c r="J42" i="8"/>
  <c r="J18" i="8"/>
  <c r="J35" i="8"/>
  <c r="J33" i="8"/>
  <c r="J28" i="8"/>
  <c r="J15" i="8"/>
  <c r="J37" i="8"/>
  <c r="J21" i="8"/>
  <c r="J6" i="8"/>
  <c r="J19" i="8"/>
  <c r="J7" i="8"/>
  <c r="J8" i="8"/>
  <c r="J13" i="8"/>
  <c r="J12" i="8"/>
  <c r="J9" i="8"/>
  <c r="J26" i="8"/>
  <c r="J29" i="8"/>
  <c r="J16" i="8"/>
  <c r="J11" i="8"/>
  <c r="J17" i="8"/>
  <c r="J22" i="8"/>
  <c r="J24" i="8"/>
  <c r="J34" i="8"/>
  <c r="J23" i="8"/>
  <c r="J30" i="8"/>
  <c r="J43" i="8"/>
  <c r="J32" i="8"/>
  <c r="J31" i="8"/>
  <c r="J25" i="8"/>
  <c r="J41" i="8"/>
  <c r="J39" i="8"/>
  <c r="J38" i="8"/>
  <c r="J4" i="8"/>
  <c r="J10" i="8"/>
  <c r="C22" i="1" l="1"/>
  <c r="B10" i="1"/>
  <c r="B14" i="1" s="1"/>
  <c r="B9" i="1"/>
  <c r="C9" i="1" s="1"/>
  <c r="B8" i="1"/>
  <c r="B12" i="1" s="1"/>
  <c r="B7" i="1"/>
  <c r="C7" i="1" s="1"/>
  <c r="C6" i="1"/>
  <c r="C5" i="1"/>
  <c r="C4" i="1"/>
  <c r="C3" i="1"/>
  <c r="B11" i="1" l="1"/>
  <c r="B15" i="1" s="1"/>
  <c r="C15" i="1" s="1"/>
  <c r="C8" i="1"/>
  <c r="C10" i="1"/>
  <c r="B18" i="1"/>
  <c r="C14" i="1"/>
  <c r="C12" i="1"/>
  <c r="B16" i="1"/>
  <c r="B13" i="1"/>
  <c r="C11" i="1" l="1"/>
  <c r="B19" i="1"/>
  <c r="B24" i="1" s="1"/>
  <c r="B17" i="1"/>
  <c r="C13" i="1"/>
  <c r="B20" i="1"/>
  <c r="C16" i="1"/>
  <c r="C18" i="1"/>
  <c r="B23" i="1"/>
  <c r="C19" i="1" l="1"/>
  <c r="B27" i="1"/>
  <c r="C23" i="1"/>
  <c r="C24" i="1"/>
  <c r="B28" i="1"/>
  <c r="B25" i="1"/>
  <c r="C20" i="1"/>
  <c r="C17" i="1"/>
  <c r="B21" i="1"/>
  <c r="B32" i="1" l="1"/>
  <c r="C28" i="1"/>
  <c r="B26" i="1"/>
  <c r="C21" i="1"/>
  <c r="B31" i="1"/>
  <c r="C27" i="1"/>
  <c r="B29" i="1"/>
  <c r="C25" i="1"/>
  <c r="B33" i="1" l="1"/>
  <c r="C29" i="1"/>
  <c r="C32" i="1"/>
  <c r="B36" i="1"/>
  <c r="C31" i="1"/>
  <c r="B35" i="1"/>
  <c r="C26" i="1"/>
  <c r="B30" i="1"/>
  <c r="B40" i="1" l="1"/>
  <c r="C40" i="1" s="1"/>
  <c r="C36" i="1"/>
  <c r="C30" i="1"/>
  <c r="B34" i="1"/>
  <c r="B39" i="1"/>
  <c r="C39" i="1" s="1"/>
  <c r="C35" i="1"/>
  <c r="B37" i="1"/>
  <c r="C33" i="1"/>
  <c r="C34" i="1" l="1"/>
  <c r="B38" i="1"/>
  <c r="B41" i="1"/>
  <c r="C41" i="1" s="1"/>
  <c r="C37" i="1"/>
  <c r="C38" i="1" l="1"/>
  <c r="B42" i="1"/>
  <c r="C42" i="1" s="1"/>
  <c r="D50" i="8"/>
  <c r="D48" i="8"/>
  <c r="D45" i="8"/>
  <c r="D49" i="8"/>
  <c r="D51" i="8"/>
  <c r="D47" i="8"/>
</calcChain>
</file>

<file path=xl/sharedStrings.xml><?xml version="1.0" encoding="utf-8"?>
<sst xmlns="http://schemas.openxmlformats.org/spreadsheetml/2006/main" count="131" uniqueCount="65">
  <si>
    <t>n</t>
  </si>
  <si>
    <t>k</t>
  </si>
  <si>
    <t>BK</t>
  </si>
  <si>
    <t>f_A</t>
  </si>
  <si>
    <t>\delta_A (LB)</t>
  </si>
  <si>
    <t>T_A</t>
  </si>
  <si>
    <t>n0100k010</t>
  </si>
  <si>
    <t>n0100k020</t>
  </si>
  <si>
    <t>n0100k030</t>
  </si>
  <si>
    <t>n0100k040</t>
  </si>
  <si>
    <t>n0200k020</t>
  </si>
  <si>
    <t>n0200k040</t>
  </si>
  <si>
    <t>n0200k060</t>
  </si>
  <si>
    <t>n0200k080</t>
  </si>
  <si>
    <t>n0300k030</t>
  </si>
  <si>
    <t>n0300k060</t>
  </si>
  <si>
    <t>n0300k090</t>
  </si>
  <si>
    <t>n0300k120</t>
  </si>
  <si>
    <t>n0400k040</t>
  </si>
  <si>
    <t>n0400k080</t>
  </si>
  <si>
    <t>n0400k120</t>
  </si>
  <si>
    <t>n0400k160</t>
  </si>
  <si>
    <t>n0500k050</t>
  </si>
  <si>
    <t>n0500k100</t>
  </si>
  <si>
    <t>n0500k150</t>
  </si>
  <si>
    <t>n0500k200</t>
  </si>
  <si>
    <t>n0600k060</t>
  </si>
  <si>
    <t>n0600k120</t>
  </si>
  <si>
    <t>n0600k180</t>
  </si>
  <si>
    <t>n0600k240</t>
  </si>
  <si>
    <t>n0700k070</t>
  </si>
  <si>
    <t>n0700k140</t>
  </si>
  <si>
    <t>n0700k210</t>
  </si>
  <si>
    <t>n0700k280</t>
  </si>
  <si>
    <t>n0800k080</t>
  </si>
  <si>
    <t>n0800k160</t>
  </si>
  <si>
    <t>n0800k240</t>
  </si>
  <si>
    <t>n0800k320</t>
  </si>
  <si>
    <t>n0900k090</t>
  </si>
  <si>
    <t>n0900k180</t>
  </si>
  <si>
    <t>n0900k270</t>
  </si>
  <si>
    <t>n0900k360</t>
  </si>
  <si>
    <t>n1000k100</t>
  </si>
  <si>
    <t>n1000k200</t>
  </si>
  <si>
    <t>n1000k300</t>
  </si>
  <si>
    <t>n1000k400</t>
  </si>
  <si>
    <t>q0</t>
  </si>
  <si>
    <t>q1</t>
  </si>
  <si>
    <t>q2</t>
  </si>
  <si>
    <t>q3</t>
  </si>
  <si>
    <t>q4</t>
  </si>
  <si>
    <t>Avg</t>
  </si>
  <si>
    <t>Prob</t>
  </si>
  <si>
    <t>Sorted values of \delta</t>
  </si>
  <si>
    <t>SS (5.0-1-FB-10-10)</t>
  </si>
  <si>
    <t>PR (30.0-5)</t>
  </si>
  <si>
    <t>PR (30.0-10)</t>
  </si>
  <si>
    <t>PR (30.0-15)</t>
  </si>
  <si>
    <t>PR (30.0-20)</t>
  </si>
  <si>
    <t>RR (30.0-FB)</t>
  </si>
  <si>
    <t>seme = -1</t>
  </si>
  <si>
    <t>RR (30.0)</t>
  </si>
  <si>
    <t>PR15-RR</t>
  </si>
  <si>
    <t>Small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</si>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</sst>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%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10">
    <xf numFmtId="0" fontId="0" fillId="0" borderId="0" xfId="0"/>
    <xf numFmtId="164" fontId="0" fillId="0" borderId="0" xfId="0" applyNumberFormat="1" applyFont="1"/>
    <xf numFmtId="10" fontId="0" fillId="0" borderId="0" xfId="1" applyNumberFormat="1" applyFont="1" applyBorder="1" applyAlignment="1" applyProtection="1"/>
    <xf numFmtId="10" fontId="0" fillId="0" borderId="0" xfId="0" applyNumberFormat="1"/>
    <xf numFmtId="10" fontId="1" fillId="0" borderId="0" xfId="1" applyNumberFormat="1"/>
    <xf numFmtId="164" fontId="0" fillId="0" borderId="0" xfId="0" applyNumberFormat="1"/>
    <xf numFmtId="165" fontId="0" fillId="0" borderId="0" xfId="0" applyNumberFormat="1"/>
    <xf numFmtId="164" fontId="1" fillId="0" borderId="0" xfId="1" applyNumberFormat="1"/>
    <xf numFmtId="1" fontId="1" fillId="0" borderId="0" xfId="1" applyNumberFormat="1"/>
    <xf numFmtId="1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SQD</a:t>
            </a:r>
            <a:r>
              <a:rPr lang="it-IT" baseline="0"/>
              <a:t> comparison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 tuning'!$K$4:$K$43</c:f>
              <c:numCache>
                <c:formatCode>0.00%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1.1170175725877234E-4</c:v>
                </c:pt>
                <c:pt idx="5">
                  <c:v>1.7801338921648945E-4</c:v>
                </c:pt>
                <c:pt idx="6">
                  <c:v>2.7608965668936519E-4</c:v>
                </c:pt>
                <c:pt idx="7">
                  <c:v>3.0364811521277059E-4</c:v>
                </c:pt>
                <c:pt idx="8">
                  <c:v>3.8956822854669407E-4</c:v>
                </c:pt>
                <c:pt idx="9">
                  <c:v>4.0314794174342854E-4</c:v>
                </c:pt>
                <c:pt idx="10">
                  <c:v>4.0896118059261666E-4</c:v>
                </c:pt>
                <c:pt idx="11">
                  <c:v>4.6119156341717387E-4</c:v>
                </c:pt>
                <c:pt idx="12">
                  <c:v>4.8789784357278616E-4</c:v>
                </c:pt>
                <c:pt idx="13">
                  <c:v>7.8932098945519024E-4</c:v>
                </c:pt>
                <c:pt idx="14">
                  <c:v>9.5796498760786317E-4</c:v>
                </c:pt>
                <c:pt idx="15">
                  <c:v>9.7648518117758837E-4</c:v>
                </c:pt>
                <c:pt idx="16">
                  <c:v>9.7775416796584799E-4</c:v>
                </c:pt>
                <c:pt idx="17">
                  <c:v>9.8567998088987794E-4</c:v>
                </c:pt>
                <c:pt idx="18">
                  <c:v>1.1556887995082066E-3</c:v>
                </c:pt>
                <c:pt idx="19">
                  <c:v>1.1656660804646494E-3</c:v>
                </c:pt>
                <c:pt idx="20">
                  <c:v>1.3035359979691227E-3</c:v>
                </c:pt>
                <c:pt idx="21">
                  <c:v>1.3992979005132006E-3</c:v>
                </c:pt>
                <c:pt idx="22">
                  <c:v>1.5694598221346898E-3</c:v>
                </c:pt>
                <c:pt idx="23">
                  <c:v>1.9879957734665198E-3</c:v>
                </c:pt>
                <c:pt idx="24">
                  <c:v>2.2896178965543129E-3</c:v>
                </c:pt>
                <c:pt idx="25">
                  <c:v>2.446552243300211E-3</c:v>
                </c:pt>
                <c:pt idx="26">
                  <c:v>2.4693509964557551E-3</c:v>
                </c:pt>
                <c:pt idx="27">
                  <c:v>2.6034376574659871E-3</c:v>
                </c:pt>
                <c:pt idx="28">
                  <c:v>3.1682108633442627E-3</c:v>
                </c:pt>
                <c:pt idx="29">
                  <c:v>3.7209541039557592E-3</c:v>
                </c:pt>
                <c:pt idx="30">
                  <c:v>4.4611795522449147E-3</c:v>
                </c:pt>
                <c:pt idx="31">
                  <c:v>4.6609245529873524E-3</c:v>
                </c:pt>
                <c:pt idx="32">
                  <c:v>5.2238795507407506E-3</c:v>
                </c:pt>
                <c:pt idx="33">
                  <c:v>5.283773735088656E-3</c:v>
                </c:pt>
                <c:pt idx="34">
                  <c:v>5.3167053991244667E-3</c:v>
                </c:pt>
                <c:pt idx="35">
                  <c:v>5.8545603944124896E-3</c:v>
                </c:pt>
                <c:pt idx="36">
                  <c:v>6.0601227972251013E-3</c:v>
                </c:pt>
                <c:pt idx="37">
                  <c:v>9.4588656854697247E-3</c:v>
                </c:pt>
                <c:pt idx="38">
                  <c:v>1.1577833862248765E-2</c:v>
                </c:pt>
                <c:pt idx="39">
                  <c:v>1.2570909019034253E-2</c:v>
                </c:pt>
              </c:numCache>
            </c:numRef>
          </c:xVal>
          <c:yVal>
            <c:numRef>
              <c:f>'PR tuning'!$J$4:$J$43</c:f>
              <c:numCache>
                <c:formatCode>0.000</c:formatCode>
                <c:ptCount val="40"/>
                <c:pt idx="0">
                  <c:v>2.5000000000000001E-2</c:v>
                </c:pt>
                <c:pt idx="1">
                  <c:v>0.05</c:v>
                </c:pt>
                <c:pt idx="2">
                  <c:v>7.4999999999999997E-2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0.2</c:v>
                </c:pt>
                <c:pt idx="8">
                  <c:v>0.22500000000000001</c:v>
                </c:pt>
                <c:pt idx="9">
                  <c:v>0.25</c:v>
                </c:pt>
                <c:pt idx="10">
                  <c:v>0.27500000000000002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</c:v>
                </c:pt>
                <c:pt idx="14">
                  <c:v>0.375</c:v>
                </c:pt>
                <c:pt idx="15">
                  <c:v>0.4</c:v>
                </c:pt>
                <c:pt idx="16">
                  <c:v>0.42499999999999999</c:v>
                </c:pt>
                <c:pt idx="17">
                  <c:v>0.45</c:v>
                </c:pt>
                <c:pt idx="18">
                  <c:v>0.47499999999999998</c:v>
                </c:pt>
                <c:pt idx="19">
                  <c:v>0.5</c:v>
                </c:pt>
                <c:pt idx="20">
                  <c:v>0.52500000000000002</c:v>
                </c:pt>
                <c:pt idx="21">
                  <c:v>0.55000000000000004</c:v>
                </c:pt>
                <c:pt idx="22">
                  <c:v>0.57499999999999996</c:v>
                </c:pt>
                <c:pt idx="23">
                  <c:v>0.6</c:v>
                </c:pt>
                <c:pt idx="24">
                  <c:v>0.625</c:v>
                </c:pt>
                <c:pt idx="25">
                  <c:v>0.65</c:v>
                </c:pt>
                <c:pt idx="26">
                  <c:v>0.67500000000000004</c:v>
                </c:pt>
                <c:pt idx="27">
                  <c:v>0.7</c:v>
                </c:pt>
                <c:pt idx="28">
                  <c:v>0.72499999999999998</c:v>
                </c:pt>
                <c:pt idx="29">
                  <c:v>0.75</c:v>
                </c:pt>
                <c:pt idx="30">
                  <c:v>0.77500000000000002</c:v>
                </c:pt>
                <c:pt idx="31">
                  <c:v>0.8</c:v>
                </c:pt>
                <c:pt idx="32">
                  <c:v>0.82499999999999996</c:v>
                </c:pt>
                <c:pt idx="33">
                  <c:v>0.85</c:v>
                </c:pt>
                <c:pt idx="34">
                  <c:v>0.875</c:v>
                </c:pt>
                <c:pt idx="35">
                  <c:v>0.9</c:v>
                </c:pt>
                <c:pt idx="36">
                  <c:v>0.92500000000000004</c:v>
                </c:pt>
                <c:pt idx="37">
                  <c:v>0.95</c:v>
                </c:pt>
                <c:pt idx="38">
                  <c:v>0.97499999999999998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85-4540-B5B6-43028BCF48C4}"/>
            </c:ext>
          </c:extLst>
        </c:ser>
        <c:ser>
          <c:idx val="1"/>
          <c:order val="1"/>
          <c:tx>
            <c:v>10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 tuning'!$L$4:$L$43</c:f>
              <c:numCache>
                <c:formatCode>0.00%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3.2224998454664846E-6</c:v>
                </c:pt>
                <c:pt idx="7">
                  <c:v>6.7227505056748497E-5</c:v>
                </c:pt>
                <c:pt idx="8">
                  <c:v>7.6453333550012664E-5</c:v>
                </c:pt>
                <c:pt idx="9">
                  <c:v>1.1170175725877234E-4</c:v>
                </c:pt>
                <c:pt idx="10">
                  <c:v>1.2906930876859177E-4</c:v>
                </c:pt>
                <c:pt idx="11">
                  <c:v>1.9613020027910836E-4</c:v>
                </c:pt>
                <c:pt idx="12">
                  <c:v>2.9360914524731489E-4</c:v>
                </c:pt>
                <c:pt idx="13">
                  <c:v>3.7746294572082843E-4</c:v>
                </c:pt>
                <c:pt idx="14">
                  <c:v>4.8880777572811484E-4</c:v>
                </c:pt>
                <c:pt idx="15">
                  <c:v>5.5253141243400317E-4</c:v>
                </c:pt>
                <c:pt idx="16">
                  <c:v>6.2168227608852143E-4</c:v>
                </c:pt>
                <c:pt idx="17">
                  <c:v>6.2841725244181434E-4</c:v>
                </c:pt>
                <c:pt idx="18">
                  <c:v>6.9057735785982603E-4</c:v>
                </c:pt>
                <c:pt idx="19">
                  <c:v>7.1514604034929243E-4</c:v>
                </c:pt>
                <c:pt idx="20">
                  <c:v>8.4799812236276151E-4</c:v>
                </c:pt>
                <c:pt idx="21">
                  <c:v>9.4585524179627788E-4</c:v>
                </c:pt>
                <c:pt idx="22">
                  <c:v>1.0204490643935093E-3</c:v>
                </c:pt>
                <c:pt idx="23">
                  <c:v>1.20116870468564E-3</c:v>
                </c:pt>
                <c:pt idx="24">
                  <c:v>1.4591848160797269E-3</c:v>
                </c:pt>
                <c:pt idx="25">
                  <c:v>1.4992236452690984E-3</c:v>
                </c:pt>
                <c:pt idx="26">
                  <c:v>1.6335378656979723E-3</c:v>
                </c:pt>
                <c:pt idx="27">
                  <c:v>2.0007044222466711E-3</c:v>
                </c:pt>
                <c:pt idx="28">
                  <c:v>2.0459124536169088E-3</c:v>
                </c:pt>
                <c:pt idx="29">
                  <c:v>2.4693509964557551E-3</c:v>
                </c:pt>
                <c:pt idx="30">
                  <c:v>2.8432709954112297E-3</c:v>
                </c:pt>
                <c:pt idx="31">
                  <c:v>2.9115740304353744E-3</c:v>
                </c:pt>
                <c:pt idx="32">
                  <c:v>3.4101860775446659E-3</c:v>
                </c:pt>
                <c:pt idx="33">
                  <c:v>5.3167053991244667E-3</c:v>
                </c:pt>
                <c:pt idx="34">
                  <c:v>5.696909041918473E-3</c:v>
                </c:pt>
                <c:pt idx="35">
                  <c:v>5.8545603944124896E-3</c:v>
                </c:pt>
                <c:pt idx="36">
                  <c:v>7.1290622541188816E-3</c:v>
                </c:pt>
                <c:pt idx="37">
                  <c:v>7.4683820322721329E-3</c:v>
                </c:pt>
                <c:pt idx="38">
                  <c:v>9.1498205019282502E-3</c:v>
                </c:pt>
                <c:pt idx="39">
                  <c:v>1.0080445911489731E-2</c:v>
                </c:pt>
              </c:numCache>
            </c:numRef>
          </c:xVal>
          <c:yVal>
            <c:numRef>
              <c:f>'PR tuning'!$J$4:$J$43</c:f>
              <c:numCache>
                <c:formatCode>0.000</c:formatCode>
                <c:ptCount val="40"/>
                <c:pt idx="0">
                  <c:v>2.5000000000000001E-2</c:v>
                </c:pt>
                <c:pt idx="1">
                  <c:v>0.05</c:v>
                </c:pt>
                <c:pt idx="2">
                  <c:v>7.4999999999999997E-2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0.2</c:v>
                </c:pt>
                <c:pt idx="8">
                  <c:v>0.22500000000000001</c:v>
                </c:pt>
                <c:pt idx="9">
                  <c:v>0.25</c:v>
                </c:pt>
                <c:pt idx="10">
                  <c:v>0.27500000000000002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</c:v>
                </c:pt>
                <c:pt idx="14">
                  <c:v>0.375</c:v>
                </c:pt>
                <c:pt idx="15">
                  <c:v>0.4</c:v>
                </c:pt>
                <c:pt idx="16">
                  <c:v>0.42499999999999999</c:v>
                </c:pt>
                <c:pt idx="17">
                  <c:v>0.45</c:v>
                </c:pt>
                <c:pt idx="18">
                  <c:v>0.47499999999999998</c:v>
                </c:pt>
                <c:pt idx="19">
                  <c:v>0.5</c:v>
                </c:pt>
                <c:pt idx="20">
                  <c:v>0.52500000000000002</c:v>
                </c:pt>
                <c:pt idx="21">
                  <c:v>0.55000000000000004</c:v>
                </c:pt>
                <c:pt idx="22">
                  <c:v>0.57499999999999996</c:v>
                </c:pt>
                <c:pt idx="23">
                  <c:v>0.6</c:v>
                </c:pt>
                <c:pt idx="24">
                  <c:v>0.625</c:v>
                </c:pt>
                <c:pt idx="25">
                  <c:v>0.65</c:v>
                </c:pt>
                <c:pt idx="26">
                  <c:v>0.67500000000000004</c:v>
                </c:pt>
                <c:pt idx="27">
                  <c:v>0.7</c:v>
                </c:pt>
                <c:pt idx="28">
                  <c:v>0.72499999999999998</c:v>
                </c:pt>
                <c:pt idx="29">
                  <c:v>0.75</c:v>
                </c:pt>
                <c:pt idx="30">
                  <c:v>0.77500000000000002</c:v>
                </c:pt>
                <c:pt idx="31">
                  <c:v>0.8</c:v>
                </c:pt>
                <c:pt idx="32">
                  <c:v>0.82499999999999996</c:v>
                </c:pt>
                <c:pt idx="33">
                  <c:v>0.85</c:v>
                </c:pt>
                <c:pt idx="34">
                  <c:v>0.875</c:v>
                </c:pt>
                <c:pt idx="35">
                  <c:v>0.9</c:v>
                </c:pt>
                <c:pt idx="36">
                  <c:v>0.92500000000000004</c:v>
                </c:pt>
                <c:pt idx="37">
                  <c:v>0.95</c:v>
                </c:pt>
                <c:pt idx="38">
                  <c:v>0.97499999999999998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85-4540-B5B6-43028BCF48C4}"/>
            </c:ext>
          </c:extLst>
        </c:ser>
        <c:ser>
          <c:idx val="2"/>
          <c:order val="2"/>
          <c:tx>
            <c:v>15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 tuning'!$M$4:$M$43</c:f>
              <c:numCache>
                <c:formatCode>0.00%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7.6453333550012664E-5</c:v>
                </c:pt>
                <c:pt idx="8">
                  <c:v>1.1678809634119578E-4</c:v>
                </c:pt>
                <c:pt idx="9">
                  <c:v>1.1970218998544376E-4</c:v>
                </c:pt>
                <c:pt idx="10">
                  <c:v>1.2906930876859177E-4</c:v>
                </c:pt>
                <c:pt idx="11">
                  <c:v>1.3694878115584771E-4</c:v>
                </c:pt>
                <c:pt idx="12">
                  <c:v>1.4584040533574725E-4</c:v>
                </c:pt>
                <c:pt idx="13">
                  <c:v>2.1711682221138494E-4</c:v>
                </c:pt>
                <c:pt idx="14">
                  <c:v>2.6107768954077086E-4</c:v>
                </c:pt>
                <c:pt idx="15">
                  <c:v>2.6801627537252821E-4</c:v>
                </c:pt>
                <c:pt idx="16">
                  <c:v>3.2713455295805128E-4</c:v>
                </c:pt>
                <c:pt idx="17">
                  <c:v>3.843563452047298E-4</c:v>
                </c:pt>
                <c:pt idx="18">
                  <c:v>4.5687560947451933E-4</c:v>
                </c:pt>
                <c:pt idx="19">
                  <c:v>4.76138946001515E-4</c:v>
                </c:pt>
                <c:pt idx="20">
                  <c:v>5.5253141243400317E-4</c:v>
                </c:pt>
                <c:pt idx="21">
                  <c:v>5.8061281042991739E-4</c:v>
                </c:pt>
                <c:pt idx="22">
                  <c:v>5.9307583957298544E-4</c:v>
                </c:pt>
                <c:pt idx="23">
                  <c:v>6.9286731590900339E-4</c:v>
                </c:pt>
                <c:pt idx="24">
                  <c:v>7.0158210091041682E-4</c:v>
                </c:pt>
                <c:pt idx="25">
                  <c:v>7.1514604034929243E-4</c:v>
                </c:pt>
                <c:pt idx="26">
                  <c:v>8.1789469924639397E-4</c:v>
                </c:pt>
                <c:pt idx="27">
                  <c:v>9.3794294671110099E-4</c:v>
                </c:pt>
                <c:pt idx="28">
                  <c:v>1.317415321994476E-3</c:v>
                </c:pt>
                <c:pt idx="29">
                  <c:v>1.4591848160797269E-3</c:v>
                </c:pt>
                <c:pt idx="30">
                  <c:v>1.4992236452690984E-3</c:v>
                </c:pt>
                <c:pt idx="31">
                  <c:v>1.8644844984873129E-3</c:v>
                </c:pt>
                <c:pt idx="32">
                  <c:v>1.9419236926481727E-3</c:v>
                </c:pt>
                <c:pt idx="33">
                  <c:v>2.0007044222466711E-3</c:v>
                </c:pt>
                <c:pt idx="34">
                  <c:v>2.0160891822979463E-3</c:v>
                </c:pt>
                <c:pt idx="35">
                  <c:v>2.1437072911607916E-3</c:v>
                </c:pt>
                <c:pt idx="36">
                  <c:v>4.0128627790088096E-3</c:v>
                </c:pt>
                <c:pt idx="37">
                  <c:v>4.2050250835244706E-3</c:v>
                </c:pt>
                <c:pt idx="38">
                  <c:v>7.1290622541188816E-3</c:v>
                </c:pt>
                <c:pt idx="39">
                  <c:v>9.1498205019282502E-3</c:v>
                </c:pt>
              </c:numCache>
            </c:numRef>
          </c:xVal>
          <c:yVal>
            <c:numRef>
              <c:f>'PR tuning'!$J$4:$J$43</c:f>
              <c:numCache>
                <c:formatCode>0.000</c:formatCode>
                <c:ptCount val="40"/>
                <c:pt idx="0">
                  <c:v>2.5000000000000001E-2</c:v>
                </c:pt>
                <c:pt idx="1">
                  <c:v>0.05</c:v>
                </c:pt>
                <c:pt idx="2">
                  <c:v>7.4999999999999997E-2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0.2</c:v>
                </c:pt>
                <c:pt idx="8">
                  <c:v>0.22500000000000001</c:v>
                </c:pt>
                <c:pt idx="9">
                  <c:v>0.25</c:v>
                </c:pt>
                <c:pt idx="10">
                  <c:v>0.27500000000000002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</c:v>
                </c:pt>
                <c:pt idx="14">
                  <c:v>0.375</c:v>
                </c:pt>
                <c:pt idx="15">
                  <c:v>0.4</c:v>
                </c:pt>
                <c:pt idx="16">
                  <c:v>0.42499999999999999</c:v>
                </c:pt>
                <c:pt idx="17">
                  <c:v>0.45</c:v>
                </c:pt>
                <c:pt idx="18">
                  <c:v>0.47499999999999998</c:v>
                </c:pt>
                <c:pt idx="19">
                  <c:v>0.5</c:v>
                </c:pt>
                <c:pt idx="20">
                  <c:v>0.52500000000000002</c:v>
                </c:pt>
                <c:pt idx="21">
                  <c:v>0.55000000000000004</c:v>
                </c:pt>
                <c:pt idx="22">
                  <c:v>0.57499999999999996</c:v>
                </c:pt>
                <c:pt idx="23">
                  <c:v>0.6</c:v>
                </c:pt>
                <c:pt idx="24">
                  <c:v>0.625</c:v>
                </c:pt>
                <c:pt idx="25">
                  <c:v>0.65</c:v>
                </c:pt>
                <c:pt idx="26">
                  <c:v>0.67500000000000004</c:v>
                </c:pt>
                <c:pt idx="27">
                  <c:v>0.7</c:v>
                </c:pt>
                <c:pt idx="28">
                  <c:v>0.72499999999999998</c:v>
                </c:pt>
                <c:pt idx="29">
                  <c:v>0.75</c:v>
                </c:pt>
                <c:pt idx="30">
                  <c:v>0.77500000000000002</c:v>
                </c:pt>
                <c:pt idx="31">
                  <c:v>0.8</c:v>
                </c:pt>
                <c:pt idx="32">
                  <c:v>0.82499999999999996</c:v>
                </c:pt>
                <c:pt idx="33">
                  <c:v>0.85</c:v>
                </c:pt>
                <c:pt idx="34">
                  <c:v>0.875</c:v>
                </c:pt>
                <c:pt idx="35">
                  <c:v>0.9</c:v>
                </c:pt>
                <c:pt idx="36">
                  <c:v>0.92500000000000004</c:v>
                </c:pt>
                <c:pt idx="37">
                  <c:v>0.95</c:v>
                </c:pt>
                <c:pt idx="38">
                  <c:v>0.97499999999999998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85-4540-B5B6-43028BCF48C4}"/>
            </c:ext>
          </c:extLst>
        </c:ser>
        <c:ser>
          <c:idx val="3"/>
          <c:order val="3"/>
          <c:tx>
            <c:v>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 tuning'!$N$4:$N$43</c:f>
              <c:numCache>
                <c:formatCode>0.00%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7.746969539493185E-5</c:v>
                </c:pt>
                <c:pt idx="10">
                  <c:v>1.1970218998544376E-4</c:v>
                </c:pt>
                <c:pt idx="11">
                  <c:v>1.2906930876859177E-4</c:v>
                </c:pt>
                <c:pt idx="12">
                  <c:v>1.3327704009402088E-4</c:v>
                </c:pt>
                <c:pt idx="13">
                  <c:v>1.3694878115584771E-4</c:v>
                </c:pt>
                <c:pt idx="14">
                  <c:v>1.4584040533574725E-4</c:v>
                </c:pt>
                <c:pt idx="15">
                  <c:v>1.5925739061987024E-4</c:v>
                </c:pt>
                <c:pt idx="16">
                  <c:v>2.1711682221138494E-4</c:v>
                </c:pt>
                <c:pt idx="17">
                  <c:v>2.903064052149587E-4</c:v>
                </c:pt>
                <c:pt idx="18">
                  <c:v>3.7554602415353902E-4</c:v>
                </c:pt>
                <c:pt idx="19">
                  <c:v>3.7968128932083588E-4</c:v>
                </c:pt>
                <c:pt idx="20">
                  <c:v>4.5687560947451933E-4</c:v>
                </c:pt>
                <c:pt idx="21">
                  <c:v>5.5253141243400317E-4</c:v>
                </c:pt>
                <c:pt idx="22">
                  <c:v>6.9286731590900339E-4</c:v>
                </c:pt>
                <c:pt idx="23">
                  <c:v>7.0158210091041682E-4</c:v>
                </c:pt>
                <c:pt idx="24">
                  <c:v>7.1514604034929243E-4</c:v>
                </c:pt>
                <c:pt idx="25">
                  <c:v>7.795962955399312E-4</c:v>
                </c:pt>
                <c:pt idx="26">
                  <c:v>9.323796922184476E-4</c:v>
                </c:pt>
                <c:pt idx="27">
                  <c:v>1.203739992161693E-3</c:v>
                </c:pt>
                <c:pt idx="28">
                  <c:v>1.2872422109981576E-3</c:v>
                </c:pt>
                <c:pt idx="29">
                  <c:v>1.5694598221346898E-3</c:v>
                </c:pt>
                <c:pt idx="30">
                  <c:v>1.7174590578790713E-3</c:v>
                </c:pt>
                <c:pt idx="31">
                  <c:v>1.7236824835647913E-3</c:v>
                </c:pt>
                <c:pt idx="32">
                  <c:v>1.8808800194623878E-3</c:v>
                </c:pt>
                <c:pt idx="33">
                  <c:v>3.161649462249365E-3</c:v>
                </c:pt>
                <c:pt idx="34">
                  <c:v>3.3071667393516501E-3</c:v>
                </c:pt>
                <c:pt idx="35">
                  <c:v>3.8227500759313369E-3</c:v>
                </c:pt>
                <c:pt idx="36">
                  <c:v>3.934640345029319E-3</c:v>
                </c:pt>
                <c:pt idx="37">
                  <c:v>4.1607258155033711E-3</c:v>
                </c:pt>
                <c:pt idx="38">
                  <c:v>7.1290622541188816E-3</c:v>
                </c:pt>
                <c:pt idx="39">
                  <c:v>7.7796380052808246E-3</c:v>
                </c:pt>
              </c:numCache>
            </c:numRef>
          </c:xVal>
          <c:yVal>
            <c:numRef>
              <c:f>'PR tuning'!$J$4:$J$43</c:f>
              <c:numCache>
                <c:formatCode>0.000</c:formatCode>
                <c:ptCount val="40"/>
                <c:pt idx="0">
                  <c:v>2.5000000000000001E-2</c:v>
                </c:pt>
                <c:pt idx="1">
                  <c:v>0.05</c:v>
                </c:pt>
                <c:pt idx="2">
                  <c:v>7.4999999999999997E-2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0.2</c:v>
                </c:pt>
                <c:pt idx="8">
                  <c:v>0.22500000000000001</c:v>
                </c:pt>
                <c:pt idx="9">
                  <c:v>0.25</c:v>
                </c:pt>
                <c:pt idx="10">
                  <c:v>0.27500000000000002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</c:v>
                </c:pt>
                <c:pt idx="14">
                  <c:v>0.375</c:v>
                </c:pt>
                <c:pt idx="15">
                  <c:v>0.4</c:v>
                </c:pt>
                <c:pt idx="16">
                  <c:v>0.42499999999999999</c:v>
                </c:pt>
                <c:pt idx="17">
                  <c:v>0.45</c:v>
                </c:pt>
                <c:pt idx="18">
                  <c:v>0.47499999999999998</c:v>
                </c:pt>
                <c:pt idx="19">
                  <c:v>0.5</c:v>
                </c:pt>
                <c:pt idx="20">
                  <c:v>0.52500000000000002</c:v>
                </c:pt>
                <c:pt idx="21">
                  <c:v>0.55000000000000004</c:v>
                </c:pt>
                <c:pt idx="22">
                  <c:v>0.57499999999999996</c:v>
                </c:pt>
                <c:pt idx="23">
                  <c:v>0.6</c:v>
                </c:pt>
                <c:pt idx="24">
                  <c:v>0.625</c:v>
                </c:pt>
                <c:pt idx="25">
                  <c:v>0.65</c:v>
                </c:pt>
                <c:pt idx="26">
                  <c:v>0.67500000000000004</c:v>
                </c:pt>
                <c:pt idx="27">
                  <c:v>0.7</c:v>
                </c:pt>
                <c:pt idx="28">
                  <c:v>0.72499999999999998</c:v>
                </c:pt>
                <c:pt idx="29">
                  <c:v>0.75</c:v>
                </c:pt>
                <c:pt idx="30">
                  <c:v>0.77500000000000002</c:v>
                </c:pt>
                <c:pt idx="31">
                  <c:v>0.8</c:v>
                </c:pt>
                <c:pt idx="32">
                  <c:v>0.82499999999999996</c:v>
                </c:pt>
                <c:pt idx="33">
                  <c:v>0.85</c:v>
                </c:pt>
                <c:pt idx="34">
                  <c:v>0.875</c:v>
                </c:pt>
                <c:pt idx="35">
                  <c:v>0.9</c:v>
                </c:pt>
                <c:pt idx="36">
                  <c:v>0.92500000000000004</c:v>
                </c:pt>
                <c:pt idx="37">
                  <c:v>0.95</c:v>
                </c:pt>
                <c:pt idx="38">
                  <c:v>0.97499999999999998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85-4540-B5B6-43028BCF48C4}"/>
            </c:ext>
          </c:extLst>
        </c:ser>
        <c:ser>
          <c:idx val="4"/>
          <c:order val="4"/>
          <c:tx>
            <c:v>RR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'PR tuning'!$O$4:$O$43</c:f>
              <c:numCache>
                <c:formatCode>0.00%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6.1580146560748811E-5</c:v>
                </c:pt>
                <c:pt idx="14">
                  <c:v>6.2986394938693236E-5</c:v>
                </c:pt>
                <c:pt idx="15">
                  <c:v>1.3013490651975882E-4</c:v>
                </c:pt>
                <c:pt idx="16">
                  <c:v>1.7801338921648945E-4</c:v>
                </c:pt>
                <c:pt idx="17">
                  <c:v>2.7554122096665662E-4</c:v>
                </c:pt>
                <c:pt idx="18">
                  <c:v>2.8683354958776149E-4</c:v>
                </c:pt>
                <c:pt idx="19">
                  <c:v>3.4448509536202368E-4</c:v>
                </c:pt>
                <c:pt idx="20">
                  <c:v>4.1816183835613772E-4</c:v>
                </c:pt>
                <c:pt idx="21">
                  <c:v>4.8886797366509346E-4</c:v>
                </c:pt>
                <c:pt idx="22">
                  <c:v>6.6325047245239133E-4</c:v>
                </c:pt>
                <c:pt idx="23">
                  <c:v>6.7794445276864168E-4</c:v>
                </c:pt>
                <c:pt idx="24">
                  <c:v>7.0158210091041682E-4</c:v>
                </c:pt>
                <c:pt idx="25">
                  <c:v>7.2649133861292232E-4</c:v>
                </c:pt>
                <c:pt idx="26">
                  <c:v>7.4101447769065246E-4</c:v>
                </c:pt>
                <c:pt idx="27">
                  <c:v>8.1251795389106749E-4</c:v>
                </c:pt>
                <c:pt idx="28">
                  <c:v>8.4120443651219815E-4</c:v>
                </c:pt>
                <c:pt idx="29">
                  <c:v>1.1184706149599134E-3</c:v>
                </c:pt>
                <c:pt idx="30">
                  <c:v>1.2872422109981576E-3</c:v>
                </c:pt>
                <c:pt idx="31">
                  <c:v>1.5694598221346898E-3</c:v>
                </c:pt>
                <c:pt idx="32">
                  <c:v>1.6212604800964405E-3</c:v>
                </c:pt>
                <c:pt idx="33">
                  <c:v>1.7236824835647913E-3</c:v>
                </c:pt>
                <c:pt idx="34">
                  <c:v>2.8838364025724488E-3</c:v>
                </c:pt>
                <c:pt idx="35">
                  <c:v>2.9115740304353744E-3</c:v>
                </c:pt>
                <c:pt idx="36">
                  <c:v>3.6979088719881364E-3</c:v>
                </c:pt>
                <c:pt idx="37">
                  <c:v>4.2087769550883643E-3</c:v>
                </c:pt>
                <c:pt idx="38">
                  <c:v>4.4722688674907266E-3</c:v>
                </c:pt>
                <c:pt idx="39">
                  <c:v>7.1299466086942034E-3</c:v>
                </c:pt>
              </c:numCache>
            </c:numRef>
          </c:xVal>
          <c:yVal>
            <c:numRef>
              <c:f>'PR tuning'!$J$4:$J$43</c:f>
              <c:numCache>
                <c:formatCode>0.000</c:formatCode>
                <c:ptCount val="40"/>
                <c:pt idx="0">
                  <c:v>2.5000000000000001E-2</c:v>
                </c:pt>
                <c:pt idx="1">
                  <c:v>0.05</c:v>
                </c:pt>
                <c:pt idx="2">
                  <c:v>7.4999999999999997E-2</c:v>
                </c:pt>
                <c:pt idx="3">
                  <c:v>0.1</c:v>
                </c:pt>
                <c:pt idx="4">
                  <c:v>0.125</c:v>
                </c:pt>
                <c:pt idx="5">
                  <c:v>0.15</c:v>
                </c:pt>
                <c:pt idx="6">
                  <c:v>0.17499999999999999</c:v>
                </c:pt>
                <c:pt idx="7">
                  <c:v>0.2</c:v>
                </c:pt>
                <c:pt idx="8">
                  <c:v>0.22500000000000001</c:v>
                </c:pt>
                <c:pt idx="9">
                  <c:v>0.25</c:v>
                </c:pt>
                <c:pt idx="10">
                  <c:v>0.27500000000000002</c:v>
                </c:pt>
                <c:pt idx="11">
                  <c:v>0.3</c:v>
                </c:pt>
                <c:pt idx="12">
                  <c:v>0.32500000000000001</c:v>
                </c:pt>
                <c:pt idx="13">
                  <c:v>0.35</c:v>
                </c:pt>
                <c:pt idx="14">
                  <c:v>0.375</c:v>
                </c:pt>
                <c:pt idx="15">
                  <c:v>0.4</c:v>
                </c:pt>
                <c:pt idx="16">
                  <c:v>0.42499999999999999</c:v>
                </c:pt>
                <c:pt idx="17">
                  <c:v>0.45</c:v>
                </c:pt>
                <c:pt idx="18">
                  <c:v>0.47499999999999998</c:v>
                </c:pt>
                <c:pt idx="19">
                  <c:v>0.5</c:v>
                </c:pt>
                <c:pt idx="20">
                  <c:v>0.52500000000000002</c:v>
                </c:pt>
                <c:pt idx="21">
                  <c:v>0.55000000000000004</c:v>
                </c:pt>
                <c:pt idx="22">
                  <c:v>0.57499999999999996</c:v>
                </c:pt>
                <c:pt idx="23">
                  <c:v>0.6</c:v>
                </c:pt>
                <c:pt idx="24">
                  <c:v>0.625</c:v>
                </c:pt>
                <c:pt idx="25">
                  <c:v>0.65</c:v>
                </c:pt>
                <c:pt idx="26">
                  <c:v>0.67500000000000004</c:v>
                </c:pt>
                <c:pt idx="27">
                  <c:v>0.7</c:v>
                </c:pt>
                <c:pt idx="28">
                  <c:v>0.72499999999999998</c:v>
                </c:pt>
                <c:pt idx="29">
                  <c:v>0.75</c:v>
                </c:pt>
                <c:pt idx="30">
                  <c:v>0.77500000000000002</c:v>
                </c:pt>
                <c:pt idx="31">
                  <c:v>0.8</c:v>
                </c:pt>
                <c:pt idx="32">
                  <c:v>0.82499999999999996</c:v>
                </c:pt>
                <c:pt idx="33">
                  <c:v>0.85</c:v>
                </c:pt>
                <c:pt idx="34">
                  <c:v>0.875</c:v>
                </c:pt>
                <c:pt idx="35">
                  <c:v>0.9</c:v>
                </c:pt>
                <c:pt idx="36">
                  <c:v>0.92500000000000004</c:v>
                </c:pt>
                <c:pt idx="37">
                  <c:v>0.95</c:v>
                </c:pt>
                <c:pt idx="38">
                  <c:v>0.97499999999999998</c:v>
                </c:pt>
                <c:pt idx="3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A2-4200-9C45-9713014A4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2799247"/>
        <c:axId val="792790095"/>
      </c:scatterChart>
      <c:valAx>
        <c:axId val="792799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92790095"/>
        <c:crosses val="autoZero"/>
        <c:crossBetween val="midCat"/>
      </c:valAx>
      <c:valAx>
        <c:axId val="7927900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92799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_xlchart.0</cx:f>
      </cx:numDim>
    </cx:data>
    <cx:data id="1">
      <cx:numDim type="val">
        <cx:f>_xlchart.1</cx:f>
      </cx:numDim>
    </cx:data>
    <cx:data id="2">
      <cx:numDim type="val">
        <cx:f>_xlchart.2</cx:f>
      </cx:numDim>
    </cx:data>
    <cx:data id="3">
      <cx:numDim type="val">
        <cx:f>_xlchart.3</cx:f>
      </cx:numDim>
    </cx:data>
    <cx:data id="4">
      <cx:numDim type="val">
        <cx:f>_xlchart.4</cx:f>
      </cx:numDim>
    </cx:data>
  </cx:chartData>
  <cx:chart>
    <cx:title pos="t" align="ctr" overlay="0">
      <cx:tx>
        <cx:rich>
          <a:bodyPr rot="0" spcFirstLastPara="1" vertOverflow="ellipsis" vert="horz" wrap="square" lIns="0" tIns="0" rIns="0" bIns="0" anchor="ctr" anchorCtr="1"/>
          <a:lstStyle/>
          <a:p>
            <a:pPr algn="ctr">
              <a:defRPr/>
            </a:pPr>
            <a:r>
              <a:rPr lang="it-IT"/>
              <a:t>Boxplot comparison</a:t>
            </a:r>
          </a:p>
        </cx:rich>
      </cx:tx>
    </cx:title>
    <cx:plotArea>
      <cx:plotAreaRegion>
        <cx:series layoutId="boxWhisker" uniqueId="{143DD59F-5FAF-4210-8CF3-2B0C27700F6E}" formatIdx="0">
          <cx:tx>
            <cx:txData>
              <cx:v>5</cx:v>
            </cx:txData>
          </cx:tx>
          <cx:dataId val="0"/>
          <cx:layoutPr>
            <cx:statistics quartileMethod="exclusive"/>
          </cx:layoutPr>
        </cx:series>
        <cx:series layoutId="boxWhisker" uniqueId="{B92F423E-1A0D-47A2-9143-B84821BA2DA3}" formatIdx="1">
          <cx:tx>
            <cx:txData>
              <cx:v>10</cx:v>
            </cx:txData>
          </cx:tx>
          <cx:dataId val="1"/>
          <cx:layoutPr>
            <cx:statistics quartileMethod="exclusive"/>
          </cx:layoutPr>
        </cx:series>
        <cx:series layoutId="boxWhisker" uniqueId="{FD6FACC2-C807-49C2-93E2-760C58BCF067}" formatIdx="2">
          <cx:tx>
            <cx:txData>
              <cx:v>15</cx:v>
            </cx:txData>
          </cx:tx>
          <cx:dataId val="2"/>
          <cx:layoutPr>
            <cx:statistics quartileMethod="exclusive"/>
          </cx:layoutPr>
        </cx:series>
        <cx:series layoutId="boxWhisker" uniqueId="{2C18AE16-AED6-483B-9C92-50D45A87E82B}" formatIdx="3">
          <cx:tx>
            <cx:txData>
              <cx:v>20</cx:v>
            </cx:txData>
          </cx:tx>
          <cx:dataId val="3"/>
          <cx:layoutPr>
            <cx:statistics quartileMethod="exclusive"/>
          </cx:layoutPr>
        </cx:series>
        <cx:series layoutId="boxWhisker" uniqueId="{00000000-F61A-47D9-9277-1AEBBBF174CD}">
          <cx:tx>
            <cx:txData>
              <cx:v>RR</cx:v>
            </cx:txData>
          </cx:tx>
          <cx:dataId val="4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baseline="0"/>
    <cs:bodyPr rot="-60000000" vert="horz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/>
    <cs:fillRef idx="0"/>
    <cs:effectRef idx="0"/>
    <cs:fontRef idx="minor">
      <a:schemeClr val="dk1"/>
    </cs:fontRef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lumMod val="60000"/>
        </a:schemeClr>
      </a:solidFill>
      <a:ln w="9525" cap="flat" cmpd="sng" algn="ctr">
        <a:solidFill>
          <a:schemeClr val="phClr">
            <a:lumMod val="60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25400" cap="sq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tx1">
        <a:lumMod val="50000"/>
        <a:lumOff val="50000"/>
      </a:schemeClr>
    </cs:fontRef>
    <cs:defRPr sz="1400" b="1" i="0" kern="1200" spc="20" baseline="0"/>
    <cs:bodyPr rot="0" vert="horz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  <cs:bodyPr rot="-60000000" vert="horz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118110</xdr:colOff>
      <xdr:row>2</xdr:row>
      <xdr:rowOff>177165</xdr:rowOff>
    </xdr:from>
    <xdr:to>
      <xdr:col>22</xdr:col>
      <xdr:colOff>0</xdr:colOff>
      <xdr:row>17</xdr:row>
      <xdr:rowOff>177165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152400</xdr:rowOff>
    </xdr:from>
    <xdr:to>
      <xdr:col>16</xdr:col>
      <xdr:colOff>342900</xdr:colOff>
      <xdr:row>65</xdr:row>
      <xdr:rowOff>62866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5" name="Grafico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topLeftCell="A18" zoomScaleNormal="100" workbookViewId="0">
      <selection activeCell="S45" sqref="S45"/>
    </sheetView>
  </sheetViews>
  <sheetFormatPr defaultRowHeight="14.4" x14ac:dyDescent="0.55000000000000004"/>
  <cols>
    <col min="1" max="1" width="13.3125"/>
    <col min="5" max="20" width="8.89453125" customWidth="1"/>
    <col min="22" max="23" width="8.89453125" customWidth="1"/>
  </cols>
  <sheetData>
    <row r="1" spans="1:23" x14ac:dyDescent="0.55000000000000004">
      <c r="A1" t="s">
        <v>60</v>
      </c>
      <c r="E1" t="s">
        <v>55</v>
      </c>
      <c r="H1" t="s">
        <v>56</v>
      </c>
      <c r="K1" t="s">
        <v>57</v>
      </c>
      <c r="N1" t="s">
        <v>58</v>
      </c>
      <c r="Q1" t="s">
        <v>59</v>
      </c>
      <c r="U1" t="s">
        <v>54</v>
      </c>
    </row>
    <row r="2" spans="1:23" x14ac:dyDescent="0.55000000000000004">
      <c r="B2" t="s">
        <v>0</v>
      </c>
      <c r="C2" t="s">
        <v>1</v>
      </c>
      <c r="D2" t="s">
        <v>2</v>
      </c>
      <c r="E2" s="1" t="s">
        <v>3</v>
      </c>
      <c r="F2" s="1" t="s">
        <v>4</v>
      </c>
      <c r="G2" s="1" t="s">
        <v>5</v>
      </c>
      <c r="H2" s="1" t="s">
        <v>3</v>
      </c>
      <c r="I2" s="1" t="s">
        <v>4</v>
      </c>
      <c r="J2" s="1" t="s">
        <v>5</v>
      </c>
      <c r="K2" s="1" t="s">
        <v>3</v>
      </c>
      <c r="L2" s="1" t="s">
        <v>4</v>
      </c>
      <c r="M2" s="1" t="s">
        <v>5</v>
      </c>
      <c r="N2" s="1" t="s">
        <v>3</v>
      </c>
      <c r="O2" s="1" t="s">
        <v>4</v>
      </c>
      <c r="P2" s="1" t="s">
        <v>5</v>
      </c>
      <c r="Q2" s="1" t="s">
        <v>3</v>
      </c>
      <c r="R2" s="1" t="s">
        <v>4</v>
      </c>
      <c r="S2" s="1" t="s">
        <v>5</v>
      </c>
      <c r="T2" s="1" t="s">
        <v>62</v>
      </c>
      <c r="U2" s="1" t="s">
        <v>3</v>
      </c>
      <c r="V2" s="1" t="s">
        <v>4</v>
      </c>
      <c r="W2" s="1" t="s">
        <v>5</v>
      </c>
    </row>
    <row r="3" spans="1:23" x14ac:dyDescent="0.55000000000000004">
      <c r="A3" t="s">
        <v>6</v>
      </c>
      <c r="B3">
        <v>100</v>
      </c>
      <c r="C3">
        <f>0.1*B3</f>
        <v>10</v>
      </c>
      <c r="D3">
        <v>3561</v>
      </c>
      <c r="E3" s="8">
        <v>3561</v>
      </c>
      <c r="F3" s="2">
        <f t="shared" ref="F3:F42" si="0">($D3-E3)/$D3</f>
        <v>0</v>
      </c>
      <c r="G3" s="7">
        <v>30.009</v>
      </c>
      <c r="H3" s="9">
        <v>3561</v>
      </c>
      <c r="I3" s="2">
        <f t="shared" ref="I3:I42" si="1">($D3-H3)/$D3</f>
        <v>0</v>
      </c>
      <c r="J3" s="5">
        <v>30.001000000000001</v>
      </c>
      <c r="K3">
        <v>3561</v>
      </c>
      <c r="L3" s="2">
        <f t="shared" ref="L3:L42" si="2">($D3-K3)/$D3</f>
        <v>0</v>
      </c>
      <c r="M3" s="5">
        <v>30.009</v>
      </c>
      <c r="N3">
        <v>3561</v>
      </c>
      <c r="O3" s="2">
        <f t="shared" ref="O3:O42" si="3">($D3-N3)/$D3</f>
        <v>0</v>
      </c>
      <c r="P3" s="5">
        <v>30.009</v>
      </c>
      <c r="Q3">
        <v>3561</v>
      </c>
      <c r="R3" s="2">
        <f t="shared" ref="R3:R42" si="4">($D3-Q3)/$D3</f>
        <v>0</v>
      </c>
      <c r="S3" s="7">
        <v>30.001999999999999</v>
      </c>
      <c r="T3" s="8">
        <f>K3-Q3</f>
        <v>0</v>
      </c>
      <c r="V3" s="2">
        <f t="shared" ref="V3:V42" si="5">($D3-U3)/$D3</f>
        <v>1</v>
      </c>
      <c r="W3">
        <v>0</v>
      </c>
    </row>
    <row r="4" spans="1:23" x14ac:dyDescent="0.55000000000000004">
      <c r="A4" t="s">
        <v>7</v>
      </c>
      <c r="B4">
        <v>100</v>
      </c>
      <c r="C4">
        <f>0.2*B4</f>
        <v>20</v>
      </c>
      <c r="D4">
        <v>12541</v>
      </c>
      <c r="E4" s="8">
        <v>12465</v>
      </c>
      <c r="F4" s="2">
        <f t="shared" si="0"/>
        <v>6.0601227972251013E-3</v>
      </c>
      <c r="G4" s="7">
        <v>30</v>
      </c>
      <c r="H4">
        <v>12541</v>
      </c>
      <c r="I4" s="2">
        <f t="shared" si="1"/>
        <v>0</v>
      </c>
      <c r="J4" s="5">
        <v>30.001000000000001</v>
      </c>
      <c r="K4">
        <v>12541</v>
      </c>
      <c r="L4" s="2">
        <f t="shared" si="2"/>
        <v>0</v>
      </c>
      <c r="M4" s="5">
        <v>30.006</v>
      </c>
      <c r="N4">
        <v>12541</v>
      </c>
      <c r="O4" s="2">
        <f t="shared" si="3"/>
        <v>0</v>
      </c>
      <c r="P4" s="5">
        <v>30.001000000000001</v>
      </c>
      <c r="Q4">
        <v>12541</v>
      </c>
      <c r="R4" s="2">
        <f t="shared" si="4"/>
        <v>0</v>
      </c>
      <c r="S4" s="7">
        <v>30.001000000000001</v>
      </c>
      <c r="T4" s="8">
        <f t="shared" ref="T4:T42" si="6">K4-Q4</f>
        <v>0</v>
      </c>
      <c r="V4" s="2">
        <f t="shared" si="5"/>
        <v>1</v>
      </c>
      <c r="W4">
        <v>0</v>
      </c>
    </row>
    <row r="5" spans="1:23" x14ac:dyDescent="0.55000000000000004">
      <c r="A5" t="s">
        <v>8</v>
      </c>
      <c r="B5">
        <v>100</v>
      </c>
      <c r="C5">
        <f>0.3*B5</f>
        <v>30</v>
      </c>
      <c r="D5">
        <v>26642</v>
      </c>
      <c r="E5" s="8">
        <v>26581</v>
      </c>
      <c r="F5" s="2">
        <f t="shared" si="0"/>
        <v>2.2896178965543129E-3</v>
      </c>
      <c r="G5" s="7">
        <v>30</v>
      </c>
      <c r="H5">
        <v>26642</v>
      </c>
      <c r="I5" s="2">
        <f t="shared" si="1"/>
        <v>0</v>
      </c>
      <c r="J5" s="5">
        <v>30.001999999999999</v>
      </c>
      <c r="K5">
        <v>26642</v>
      </c>
      <c r="L5" s="2">
        <f t="shared" si="2"/>
        <v>0</v>
      </c>
      <c r="M5" s="5">
        <v>30</v>
      </c>
      <c r="N5">
        <v>26642</v>
      </c>
      <c r="O5" s="2">
        <f t="shared" si="3"/>
        <v>0</v>
      </c>
      <c r="P5" s="5">
        <v>30.01</v>
      </c>
      <c r="Q5">
        <v>26642</v>
      </c>
      <c r="R5" s="2">
        <f t="shared" si="4"/>
        <v>0</v>
      </c>
      <c r="S5" s="7">
        <v>30</v>
      </c>
      <c r="T5" s="8">
        <f t="shared" si="6"/>
        <v>0</v>
      </c>
      <c r="V5" s="2">
        <f t="shared" si="5"/>
        <v>1</v>
      </c>
      <c r="W5">
        <v>0</v>
      </c>
    </row>
    <row r="6" spans="1:23" x14ac:dyDescent="0.55000000000000004">
      <c r="A6" t="s">
        <v>9</v>
      </c>
      <c r="B6">
        <v>100</v>
      </c>
      <c r="C6">
        <f>0.4*B6</f>
        <v>40</v>
      </c>
      <c r="D6">
        <v>45445</v>
      </c>
      <c r="E6" s="8">
        <v>45445</v>
      </c>
      <c r="F6" s="2">
        <f t="shared" si="0"/>
        <v>0</v>
      </c>
      <c r="G6" s="7">
        <v>30</v>
      </c>
      <c r="H6">
        <v>45445</v>
      </c>
      <c r="I6" s="2">
        <f t="shared" si="1"/>
        <v>0</v>
      </c>
      <c r="J6" s="5">
        <v>30</v>
      </c>
      <c r="K6">
        <v>45445</v>
      </c>
      <c r="L6" s="2">
        <f t="shared" si="2"/>
        <v>0</v>
      </c>
      <c r="M6" s="5">
        <v>30.004999999999999</v>
      </c>
      <c r="N6">
        <v>45445</v>
      </c>
      <c r="O6" s="2">
        <f t="shared" si="3"/>
        <v>0</v>
      </c>
      <c r="P6" s="5">
        <v>30</v>
      </c>
      <c r="Q6">
        <v>45445</v>
      </c>
      <c r="R6" s="2">
        <f t="shared" si="4"/>
        <v>0</v>
      </c>
      <c r="S6" s="7">
        <v>30.007000000000001</v>
      </c>
      <c r="T6" s="8">
        <f t="shared" si="6"/>
        <v>0</v>
      </c>
      <c r="V6" s="2">
        <f t="shared" si="5"/>
        <v>1</v>
      </c>
      <c r="W6">
        <v>0</v>
      </c>
    </row>
    <row r="7" spans="1:23" x14ac:dyDescent="0.55000000000000004">
      <c r="A7" t="s">
        <v>10</v>
      </c>
      <c r="B7">
        <f t="shared" ref="B7:B21" si="7">B3+100</f>
        <v>200</v>
      </c>
      <c r="C7">
        <f>0.1*B7</f>
        <v>20</v>
      </c>
      <c r="D7">
        <v>13489</v>
      </c>
      <c r="E7" s="8">
        <v>13489</v>
      </c>
      <c r="F7" s="2">
        <f t="shared" si="0"/>
        <v>0</v>
      </c>
      <c r="G7" s="7">
        <v>30</v>
      </c>
      <c r="H7">
        <v>13443</v>
      </c>
      <c r="I7" s="2">
        <f t="shared" si="1"/>
        <v>3.4101860775446659E-3</v>
      </c>
      <c r="J7" s="5">
        <v>30.001999999999999</v>
      </c>
      <c r="K7">
        <v>13481</v>
      </c>
      <c r="L7" s="2">
        <f t="shared" si="2"/>
        <v>5.9307583957298544E-4</v>
      </c>
      <c r="M7" s="5">
        <v>30.001000000000001</v>
      </c>
      <c r="N7">
        <v>13489</v>
      </c>
      <c r="O7" s="2">
        <f t="shared" si="3"/>
        <v>0</v>
      </c>
      <c r="P7" s="5">
        <v>30.001999999999999</v>
      </c>
      <c r="Q7">
        <v>13489</v>
      </c>
      <c r="R7" s="2">
        <f t="shared" si="4"/>
        <v>0</v>
      </c>
      <c r="S7" s="7">
        <v>30.007000000000001</v>
      </c>
      <c r="T7" s="8">
        <f t="shared" si="6"/>
        <v>-8</v>
      </c>
      <c r="V7" s="2">
        <f t="shared" si="5"/>
        <v>1</v>
      </c>
      <c r="W7">
        <v>0</v>
      </c>
    </row>
    <row r="8" spans="1:23" x14ac:dyDescent="0.55000000000000004">
      <c r="A8" t="s">
        <v>11</v>
      </c>
      <c r="B8">
        <f t="shared" si="7"/>
        <v>200</v>
      </c>
      <c r="C8">
        <f>0.2*B8</f>
        <v>40</v>
      </c>
      <c r="D8">
        <v>48866</v>
      </c>
      <c r="E8" s="8">
        <v>48648</v>
      </c>
      <c r="F8" s="2">
        <f t="shared" si="0"/>
        <v>4.4611795522449147E-3</v>
      </c>
      <c r="G8" s="7">
        <v>30.001000000000001</v>
      </c>
      <c r="H8">
        <v>48839</v>
      </c>
      <c r="I8" s="2">
        <f t="shared" si="1"/>
        <v>5.5253141243400317E-4</v>
      </c>
      <c r="J8" s="5">
        <v>30.001000000000001</v>
      </c>
      <c r="K8">
        <v>48839</v>
      </c>
      <c r="L8" s="2">
        <f t="shared" si="2"/>
        <v>5.5253141243400317E-4</v>
      </c>
      <c r="M8" s="5">
        <v>30.007999999999999</v>
      </c>
      <c r="N8">
        <v>48839</v>
      </c>
      <c r="O8" s="2">
        <f t="shared" si="3"/>
        <v>5.5253141243400317E-4</v>
      </c>
      <c r="P8" s="5">
        <v>30.001999999999999</v>
      </c>
      <c r="Q8">
        <v>48866</v>
      </c>
      <c r="R8" s="2">
        <f t="shared" si="4"/>
        <v>0</v>
      </c>
      <c r="S8" s="7">
        <v>30.001999999999999</v>
      </c>
      <c r="T8" s="8">
        <f t="shared" si="6"/>
        <v>-27</v>
      </c>
      <c r="V8" s="2">
        <f t="shared" si="5"/>
        <v>1</v>
      </c>
      <c r="W8">
        <v>0</v>
      </c>
    </row>
    <row r="9" spans="1:23" x14ac:dyDescent="0.55000000000000004">
      <c r="A9" t="s">
        <v>12</v>
      </c>
      <c r="B9">
        <f t="shared" si="7"/>
        <v>200</v>
      </c>
      <c r="C9">
        <f>0.3*B9</f>
        <v>60</v>
      </c>
      <c r="D9">
        <v>103266</v>
      </c>
      <c r="E9" s="8">
        <v>103011</v>
      </c>
      <c r="F9" s="2">
        <f t="shared" si="0"/>
        <v>2.4693509964557551E-3</v>
      </c>
      <c r="G9" s="7">
        <v>30.006</v>
      </c>
      <c r="H9">
        <v>103011</v>
      </c>
      <c r="I9" s="2">
        <f t="shared" si="1"/>
        <v>2.4693509964557551E-3</v>
      </c>
      <c r="J9" s="5">
        <v>30.003</v>
      </c>
      <c r="K9">
        <v>103266</v>
      </c>
      <c r="L9" s="2">
        <f t="shared" si="2"/>
        <v>0</v>
      </c>
      <c r="M9" s="5">
        <v>30.003</v>
      </c>
      <c r="N9">
        <v>103266</v>
      </c>
      <c r="O9" s="2">
        <f t="shared" si="3"/>
        <v>0</v>
      </c>
      <c r="P9" s="5">
        <v>30.01</v>
      </c>
      <c r="Q9">
        <v>103266</v>
      </c>
      <c r="R9" s="2">
        <f t="shared" si="4"/>
        <v>0</v>
      </c>
      <c r="S9" s="7">
        <v>30.006</v>
      </c>
      <c r="T9" s="8">
        <f t="shared" si="6"/>
        <v>0</v>
      </c>
      <c r="V9" s="2">
        <f t="shared" si="5"/>
        <v>1</v>
      </c>
      <c r="W9">
        <v>0</v>
      </c>
    </row>
    <row r="10" spans="1:23" x14ac:dyDescent="0.55000000000000004">
      <c r="A10" t="s">
        <v>13</v>
      </c>
      <c r="B10">
        <f t="shared" si="7"/>
        <v>200</v>
      </c>
      <c r="C10">
        <f>0.4*B10</f>
        <v>80</v>
      </c>
      <c r="D10">
        <v>177263</v>
      </c>
      <c r="E10" s="8">
        <v>177263</v>
      </c>
      <c r="F10" s="2">
        <f t="shared" si="0"/>
        <v>0</v>
      </c>
      <c r="G10" s="7">
        <v>30.004999999999999</v>
      </c>
      <c r="H10">
        <v>177263</v>
      </c>
      <c r="I10" s="2">
        <f t="shared" si="1"/>
        <v>0</v>
      </c>
      <c r="J10" s="5">
        <v>30.001999999999999</v>
      </c>
      <c r="K10">
        <v>177263</v>
      </c>
      <c r="L10" s="2">
        <f t="shared" si="2"/>
        <v>0</v>
      </c>
      <c r="M10" s="5">
        <v>30.001000000000001</v>
      </c>
      <c r="N10">
        <v>177263</v>
      </c>
      <c r="O10" s="2">
        <f t="shared" si="3"/>
        <v>0</v>
      </c>
      <c r="P10" s="5">
        <v>30.004999999999999</v>
      </c>
      <c r="Q10">
        <v>177263</v>
      </c>
      <c r="R10" s="2">
        <f t="shared" si="4"/>
        <v>0</v>
      </c>
      <c r="S10" s="7">
        <v>30.007999999999999</v>
      </c>
      <c r="T10" s="8">
        <f t="shared" si="6"/>
        <v>0</v>
      </c>
      <c r="V10" s="2">
        <f t="shared" si="5"/>
        <v>1</v>
      </c>
      <c r="W10">
        <v>0</v>
      </c>
    </row>
    <row r="11" spans="1:23" x14ac:dyDescent="0.55000000000000004">
      <c r="A11" t="s">
        <v>14</v>
      </c>
      <c r="B11">
        <f t="shared" si="7"/>
        <v>300</v>
      </c>
      <c r="C11">
        <f>0.1*B11</f>
        <v>30</v>
      </c>
      <c r="D11">
        <v>29208</v>
      </c>
      <c r="E11" s="8">
        <v>29037</v>
      </c>
      <c r="F11" s="2">
        <f t="shared" si="0"/>
        <v>5.8545603944124896E-3</v>
      </c>
      <c r="G11" s="7">
        <v>30.001000000000001</v>
      </c>
      <c r="H11">
        <v>29037</v>
      </c>
      <c r="I11" s="2">
        <f t="shared" si="1"/>
        <v>5.8545603944124896E-3</v>
      </c>
      <c r="J11" s="5">
        <v>30.004999999999999</v>
      </c>
      <c r="K11">
        <v>29204</v>
      </c>
      <c r="L11" s="2">
        <f t="shared" si="2"/>
        <v>1.3694878115584771E-4</v>
      </c>
      <c r="M11" s="5">
        <v>30.018999999999998</v>
      </c>
      <c r="N11">
        <v>29204</v>
      </c>
      <c r="O11" s="2">
        <f t="shared" si="3"/>
        <v>1.3694878115584771E-4</v>
      </c>
      <c r="P11" s="5">
        <v>30.003</v>
      </c>
      <c r="Q11">
        <v>29208</v>
      </c>
      <c r="R11" s="2">
        <f t="shared" si="4"/>
        <v>0</v>
      </c>
      <c r="S11" s="7">
        <v>30.001000000000001</v>
      </c>
      <c r="T11" s="8">
        <f t="shared" si="6"/>
        <v>-4</v>
      </c>
      <c r="V11" s="2">
        <f t="shared" si="5"/>
        <v>1</v>
      </c>
      <c r="W11">
        <v>0</v>
      </c>
    </row>
    <row r="12" spans="1:23" x14ac:dyDescent="0.55000000000000004">
      <c r="A12" t="s">
        <v>15</v>
      </c>
      <c r="B12">
        <f t="shared" si="7"/>
        <v>300</v>
      </c>
      <c r="C12">
        <f>0.2*B12</f>
        <v>60</v>
      </c>
      <c r="D12">
        <v>106272</v>
      </c>
      <c r="E12" s="8">
        <v>106012</v>
      </c>
      <c r="F12" s="2">
        <f t="shared" si="0"/>
        <v>2.446552243300211E-3</v>
      </c>
      <c r="G12" s="7">
        <v>30</v>
      </c>
      <c r="H12">
        <v>106196</v>
      </c>
      <c r="I12" s="2">
        <f t="shared" si="1"/>
        <v>7.1514604034929243E-4</v>
      </c>
      <c r="J12" s="5">
        <v>30.004000000000001</v>
      </c>
      <c r="K12">
        <v>106196</v>
      </c>
      <c r="L12" s="2">
        <f t="shared" si="2"/>
        <v>7.1514604034929243E-4</v>
      </c>
      <c r="M12" s="5">
        <v>30.016999999999999</v>
      </c>
      <c r="N12">
        <v>106196</v>
      </c>
      <c r="O12" s="2">
        <f t="shared" si="3"/>
        <v>7.1514604034929243E-4</v>
      </c>
      <c r="P12" s="5">
        <v>30.001000000000001</v>
      </c>
      <c r="Q12">
        <v>106272</v>
      </c>
      <c r="R12" s="2">
        <f t="shared" si="4"/>
        <v>0</v>
      </c>
      <c r="S12" s="7">
        <v>30.004000000000001</v>
      </c>
      <c r="T12" s="8">
        <f t="shared" si="6"/>
        <v>-76</v>
      </c>
      <c r="V12" s="2">
        <f t="shared" si="5"/>
        <v>1</v>
      </c>
      <c r="W12">
        <v>0</v>
      </c>
    </row>
    <row r="13" spans="1:23" x14ac:dyDescent="0.55000000000000004">
      <c r="A13" t="s">
        <v>16</v>
      </c>
      <c r="B13">
        <f t="shared" si="7"/>
        <v>300</v>
      </c>
      <c r="C13">
        <f>0.3*B13</f>
        <v>90</v>
      </c>
      <c r="D13">
        <v>227346</v>
      </c>
      <c r="E13" s="8">
        <v>227124</v>
      </c>
      <c r="F13" s="2">
        <f t="shared" si="0"/>
        <v>9.7648518117758837E-4</v>
      </c>
      <c r="G13" s="7">
        <v>30.001000000000001</v>
      </c>
      <c r="H13">
        <v>227189</v>
      </c>
      <c r="I13" s="2">
        <f t="shared" si="1"/>
        <v>6.9057735785982603E-4</v>
      </c>
      <c r="J13" s="5">
        <v>30.015999999999998</v>
      </c>
      <c r="K13">
        <v>227214</v>
      </c>
      <c r="L13" s="2">
        <f t="shared" si="2"/>
        <v>5.8061281042991739E-4</v>
      </c>
      <c r="M13" s="5">
        <v>30.009</v>
      </c>
      <c r="N13">
        <v>227280</v>
      </c>
      <c r="O13" s="2">
        <f t="shared" si="3"/>
        <v>2.903064052149587E-4</v>
      </c>
      <c r="P13" s="5">
        <v>30.013999999999999</v>
      </c>
      <c r="Q13">
        <v>227332</v>
      </c>
      <c r="R13" s="2">
        <f t="shared" si="4"/>
        <v>6.1580146560748811E-5</v>
      </c>
      <c r="S13" s="7">
        <v>30</v>
      </c>
      <c r="T13" s="8">
        <f t="shared" si="6"/>
        <v>-118</v>
      </c>
      <c r="V13" s="2">
        <f t="shared" si="5"/>
        <v>1</v>
      </c>
      <c r="W13">
        <v>0</v>
      </c>
    </row>
    <row r="14" spans="1:23" x14ac:dyDescent="0.55000000000000004">
      <c r="A14" t="s">
        <v>17</v>
      </c>
      <c r="B14">
        <f t="shared" si="7"/>
        <v>300</v>
      </c>
      <c r="C14">
        <f>0.4*B14</f>
        <v>120</v>
      </c>
      <c r="D14">
        <v>391901</v>
      </c>
      <c r="E14" s="8">
        <v>391782</v>
      </c>
      <c r="F14" s="2">
        <f t="shared" si="0"/>
        <v>3.0364811521277059E-4</v>
      </c>
      <c r="G14" s="7">
        <v>30</v>
      </c>
      <c r="H14">
        <v>391901</v>
      </c>
      <c r="I14" s="2">
        <f t="shared" si="1"/>
        <v>0</v>
      </c>
      <c r="J14" s="5">
        <v>30.007000000000001</v>
      </c>
      <c r="K14">
        <v>391901</v>
      </c>
      <c r="L14" s="2">
        <f t="shared" si="2"/>
        <v>0</v>
      </c>
      <c r="M14" s="5">
        <v>30.01</v>
      </c>
      <c r="N14">
        <v>391901</v>
      </c>
      <c r="O14" s="2">
        <f t="shared" si="3"/>
        <v>0</v>
      </c>
      <c r="P14" s="5">
        <v>30.018999999999998</v>
      </c>
      <c r="Q14">
        <v>391850</v>
      </c>
      <c r="R14" s="2">
        <f t="shared" si="4"/>
        <v>1.3013490651975882E-4</v>
      </c>
      <c r="S14" s="7">
        <v>30.004999999999999</v>
      </c>
      <c r="T14" s="8">
        <f t="shared" si="6"/>
        <v>51</v>
      </c>
      <c r="V14" s="2">
        <f t="shared" si="5"/>
        <v>1</v>
      </c>
      <c r="W14">
        <v>0</v>
      </c>
    </row>
    <row r="15" spans="1:23" x14ac:dyDescent="0.55000000000000004">
      <c r="A15" t="s">
        <v>18</v>
      </c>
      <c r="B15">
        <f t="shared" si="7"/>
        <v>400</v>
      </c>
      <c r="C15">
        <f>0.1*B15</f>
        <v>40</v>
      </c>
      <c r="D15">
        <v>50593</v>
      </c>
      <c r="E15" s="8">
        <v>49957</v>
      </c>
      <c r="F15" s="2">
        <f t="shared" si="0"/>
        <v>1.2570909019034253E-2</v>
      </c>
      <c r="G15" s="7">
        <v>30.004999999999999</v>
      </c>
      <c r="H15">
        <v>50083</v>
      </c>
      <c r="I15" s="2">
        <f t="shared" si="1"/>
        <v>1.0080445911489731E-2</v>
      </c>
      <c r="J15" s="5">
        <v>30.001999999999999</v>
      </c>
      <c r="K15">
        <v>50491</v>
      </c>
      <c r="L15" s="2">
        <f t="shared" si="2"/>
        <v>2.0160891822979463E-3</v>
      </c>
      <c r="M15" s="5">
        <v>30.01</v>
      </c>
      <c r="N15">
        <v>50574</v>
      </c>
      <c r="O15" s="2">
        <f t="shared" si="3"/>
        <v>3.7554602415353902E-4</v>
      </c>
      <c r="P15" s="5">
        <v>30.010999999999999</v>
      </c>
      <c r="Q15">
        <v>50593</v>
      </c>
      <c r="R15" s="2">
        <f t="shared" si="4"/>
        <v>0</v>
      </c>
      <c r="S15" s="7">
        <v>30</v>
      </c>
      <c r="T15" s="8">
        <f t="shared" si="6"/>
        <v>-102</v>
      </c>
      <c r="V15" s="2">
        <f t="shared" si="5"/>
        <v>1</v>
      </c>
      <c r="W15">
        <v>0</v>
      </c>
    </row>
    <row r="16" spans="1:23" x14ac:dyDescent="0.55000000000000004">
      <c r="A16" t="s">
        <v>19</v>
      </c>
      <c r="B16">
        <f t="shared" si="7"/>
        <v>400</v>
      </c>
      <c r="C16">
        <f>0.2*B16</f>
        <v>80</v>
      </c>
      <c r="D16">
        <v>184820</v>
      </c>
      <c r="E16" s="8">
        <v>184748</v>
      </c>
      <c r="F16" s="2">
        <f t="shared" si="0"/>
        <v>3.8956822854669407E-4</v>
      </c>
      <c r="G16" s="7">
        <v>30.004999999999999</v>
      </c>
      <c r="H16">
        <v>184598</v>
      </c>
      <c r="I16" s="2">
        <f t="shared" si="1"/>
        <v>1.20116870468564E-3</v>
      </c>
      <c r="J16" s="5">
        <v>30.006</v>
      </c>
      <c r="K16">
        <v>184732</v>
      </c>
      <c r="L16" s="2">
        <f t="shared" si="2"/>
        <v>4.76138946001515E-4</v>
      </c>
      <c r="M16" s="5">
        <v>30.001999999999999</v>
      </c>
      <c r="N16">
        <v>184820</v>
      </c>
      <c r="O16" s="2">
        <f t="shared" si="3"/>
        <v>0</v>
      </c>
      <c r="P16" s="5">
        <v>30.042000000000002</v>
      </c>
      <c r="Q16">
        <v>184820</v>
      </c>
      <c r="R16" s="2">
        <f t="shared" si="4"/>
        <v>0</v>
      </c>
      <c r="S16" s="7">
        <v>30.018999999999998</v>
      </c>
      <c r="T16" s="8">
        <f t="shared" si="6"/>
        <v>-88</v>
      </c>
      <c r="V16" s="2">
        <f t="shared" si="5"/>
        <v>1</v>
      </c>
      <c r="W16">
        <v>0</v>
      </c>
    </row>
    <row r="17" spans="1:23" x14ac:dyDescent="0.55000000000000004">
      <c r="A17" t="s">
        <v>20</v>
      </c>
      <c r="B17">
        <f t="shared" si="7"/>
        <v>400</v>
      </c>
      <c r="C17">
        <f>0.3*B17</f>
        <v>120</v>
      </c>
      <c r="D17">
        <v>397695</v>
      </c>
      <c r="E17" s="8">
        <v>397303</v>
      </c>
      <c r="F17" s="2">
        <f t="shared" si="0"/>
        <v>9.8567998088987794E-4</v>
      </c>
      <c r="G17" s="7">
        <v>30.009</v>
      </c>
      <c r="H17">
        <v>397617</v>
      </c>
      <c r="I17" s="2">
        <f t="shared" si="1"/>
        <v>1.9613020027910836E-4</v>
      </c>
      <c r="J17" s="5">
        <v>30.007999999999999</v>
      </c>
      <c r="K17">
        <v>397637</v>
      </c>
      <c r="L17" s="2">
        <f t="shared" si="2"/>
        <v>1.4584040533574725E-4</v>
      </c>
      <c r="M17" s="5">
        <v>30.001999999999999</v>
      </c>
      <c r="N17">
        <v>397637</v>
      </c>
      <c r="O17" s="2">
        <f t="shared" si="3"/>
        <v>1.4584040533574725E-4</v>
      </c>
      <c r="P17" s="5">
        <v>30.05</v>
      </c>
      <c r="Q17">
        <v>397558</v>
      </c>
      <c r="R17" s="2">
        <f t="shared" si="4"/>
        <v>3.4448509536202368E-4</v>
      </c>
      <c r="S17" s="7">
        <v>30.001000000000001</v>
      </c>
      <c r="T17" s="8">
        <f t="shared" si="6"/>
        <v>79</v>
      </c>
      <c r="V17" s="2">
        <f t="shared" si="5"/>
        <v>1</v>
      </c>
      <c r="W17">
        <v>0</v>
      </c>
    </row>
    <row r="18" spans="1:23" x14ac:dyDescent="0.55000000000000004">
      <c r="A18" t="s">
        <v>21</v>
      </c>
      <c r="B18">
        <f t="shared" si="7"/>
        <v>400</v>
      </c>
      <c r="C18">
        <f>0.4*B18</f>
        <v>160</v>
      </c>
      <c r="D18">
        <v>689552</v>
      </c>
      <c r="E18" s="8">
        <v>689270</v>
      </c>
      <c r="F18" s="2">
        <f t="shared" si="0"/>
        <v>4.0896118059261666E-4</v>
      </c>
      <c r="G18" s="7">
        <v>30.01</v>
      </c>
      <c r="H18">
        <v>689463</v>
      </c>
      <c r="I18" s="2">
        <f t="shared" si="1"/>
        <v>1.2906930876859177E-4</v>
      </c>
      <c r="J18" s="5">
        <v>30.004999999999999</v>
      </c>
      <c r="K18">
        <v>689463</v>
      </c>
      <c r="L18" s="2">
        <f t="shared" si="2"/>
        <v>1.2906930876859177E-4</v>
      </c>
      <c r="M18" s="5">
        <v>30.007999999999999</v>
      </c>
      <c r="N18">
        <v>689463</v>
      </c>
      <c r="O18" s="2">
        <f t="shared" si="3"/>
        <v>1.2906930876859177E-4</v>
      </c>
      <c r="P18" s="5">
        <v>30.018999999999998</v>
      </c>
      <c r="Q18">
        <v>689362</v>
      </c>
      <c r="R18" s="2">
        <f t="shared" si="4"/>
        <v>2.7554122096665662E-4</v>
      </c>
      <c r="S18" s="7">
        <v>30.030999999999999</v>
      </c>
      <c r="T18" s="8">
        <f t="shared" si="6"/>
        <v>101</v>
      </c>
      <c r="V18" s="2">
        <f t="shared" si="5"/>
        <v>1</v>
      </c>
      <c r="W18">
        <v>0</v>
      </c>
    </row>
    <row r="19" spans="1:23" x14ac:dyDescent="0.55000000000000004">
      <c r="A19" t="s">
        <v>22</v>
      </c>
      <c r="B19">
        <f t="shared" si="7"/>
        <v>500</v>
      </c>
      <c r="C19">
        <f>0.1*B19</f>
        <v>50</v>
      </c>
      <c r="D19">
        <v>77937</v>
      </c>
      <c r="E19" s="8">
        <v>77647</v>
      </c>
      <c r="F19" s="2">
        <f t="shared" si="0"/>
        <v>3.7209541039557592E-3</v>
      </c>
      <c r="G19" s="7">
        <v>30.018999999999998</v>
      </c>
      <c r="H19">
        <v>77493</v>
      </c>
      <c r="I19" s="2">
        <f t="shared" si="1"/>
        <v>5.696909041918473E-3</v>
      </c>
      <c r="J19" s="5">
        <v>30.016999999999999</v>
      </c>
      <c r="K19">
        <v>77883</v>
      </c>
      <c r="L19" s="2">
        <f t="shared" si="2"/>
        <v>6.9286731590900339E-4</v>
      </c>
      <c r="M19" s="5">
        <v>30.004999999999999</v>
      </c>
      <c r="N19">
        <v>77883</v>
      </c>
      <c r="O19" s="2">
        <f t="shared" si="3"/>
        <v>6.9286731590900339E-4</v>
      </c>
      <c r="P19" s="5">
        <v>30.007999999999999</v>
      </c>
      <c r="Q19">
        <v>77937</v>
      </c>
      <c r="R19" s="2">
        <f t="shared" si="4"/>
        <v>0</v>
      </c>
      <c r="S19" s="7">
        <v>30.004999999999999</v>
      </c>
      <c r="T19" s="8">
        <f t="shared" si="6"/>
        <v>-54</v>
      </c>
      <c r="V19" s="2">
        <f t="shared" si="5"/>
        <v>1</v>
      </c>
      <c r="W19">
        <v>0</v>
      </c>
    </row>
    <row r="20" spans="1:23" x14ac:dyDescent="0.55000000000000004">
      <c r="A20" t="s">
        <v>23</v>
      </c>
      <c r="B20">
        <f t="shared" si="7"/>
        <v>500</v>
      </c>
      <c r="C20">
        <f>0.2*B20</f>
        <v>100</v>
      </c>
      <c r="D20">
        <v>285776</v>
      </c>
      <c r="E20" s="8">
        <v>285032</v>
      </c>
      <c r="F20" s="2">
        <f t="shared" si="0"/>
        <v>2.6034376574659871E-3</v>
      </c>
      <c r="G20" s="7">
        <v>30.01</v>
      </c>
      <c r="H20">
        <v>285359</v>
      </c>
      <c r="I20" s="2">
        <f t="shared" si="1"/>
        <v>1.4591848160797269E-3</v>
      </c>
      <c r="J20" s="5">
        <v>30.027000000000001</v>
      </c>
      <c r="K20">
        <v>285359</v>
      </c>
      <c r="L20" s="2">
        <f t="shared" si="2"/>
        <v>1.4591848160797269E-3</v>
      </c>
      <c r="M20" s="5">
        <v>30.02</v>
      </c>
      <c r="N20">
        <v>285432</v>
      </c>
      <c r="O20" s="2">
        <f t="shared" si="3"/>
        <v>1.203739992161693E-3</v>
      </c>
      <c r="P20" s="5">
        <v>30.068000000000001</v>
      </c>
      <c r="Q20">
        <v>285758</v>
      </c>
      <c r="R20" s="2">
        <f t="shared" si="4"/>
        <v>6.2986394938693236E-5</v>
      </c>
      <c r="S20" s="7">
        <v>30.024999999999999</v>
      </c>
      <c r="T20" s="8">
        <f t="shared" si="6"/>
        <v>-399</v>
      </c>
      <c r="V20" s="2">
        <f t="shared" si="5"/>
        <v>1</v>
      </c>
      <c r="W20">
        <v>0</v>
      </c>
    </row>
    <row r="21" spans="1:23" x14ac:dyDescent="0.55000000000000004">
      <c r="A21" t="s">
        <v>24</v>
      </c>
      <c r="B21">
        <f t="shared" si="7"/>
        <v>500</v>
      </c>
      <c r="C21">
        <f>0.3*B21</f>
        <v>150</v>
      </c>
      <c r="D21">
        <v>616986</v>
      </c>
      <c r="E21" s="8">
        <v>616499</v>
      </c>
      <c r="F21" s="2">
        <f t="shared" si="0"/>
        <v>7.8932098945519024E-4</v>
      </c>
      <c r="G21" s="7">
        <v>30.01</v>
      </c>
      <c r="H21">
        <v>616061</v>
      </c>
      <c r="I21" s="2">
        <f t="shared" si="1"/>
        <v>1.4992236452690984E-3</v>
      </c>
      <c r="J21" s="5">
        <v>30.039000000000001</v>
      </c>
      <c r="K21">
        <v>616061</v>
      </c>
      <c r="L21" s="2">
        <f t="shared" si="2"/>
        <v>1.4992236452690984E-3</v>
      </c>
      <c r="M21" s="5">
        <v>30.01</v>
      </c>
      <c r="N21">
        <v>616505</v>
      </c>
      <c r="O21" s="2">
        <f t="shared" si="3"/>
        <v>7.795962955399312E-4</v>
      </c>
      <c r="P21" s="5">
        <v>30.01</v>
      </c>
      <c r="Q21">
        <v>616728</v>
      </c>
      <c r="R21" s="2">
        <f t="shared" si="4"/>
        <v>4.1816183835613772E-4</v>
      </c>
      <c r="S21" s="7">
        <v>30.068999999999999</v>
      </c>
      <c r="T21" s="8">
        <f t="shared" si="6"/>
        <v>-667</v>
      </c>
      <c r="V21" s="2">
        <f t="shared" si="5"/>
        <v>1</v>
      </c>
      <c r="W21">
        <v>0</v>
      </c>
    </row>
    <row r="22" spans="1:23" x14ac:dyDescent="0.55000000000000004">
      <c r="A22" t="s">
        <v>25</v>
      </c>
      <c r="B22">
        <v>500</v>
      </c>
      <c r="C22">
        <f>0.4*B22</f>
        <v>200</v>
      </c>
      <c r="D22">
        <v>1072953</v>
      </c>
      <c r="E22" s="8">
        <v>1072762</v>
      </c>
      <c r="F22" s="2">
        <f t="shared" si="0"/>
        <v>1.7801338921648945E-4</v>
      </c>
      <c r="G22" s="7">
        <v>30.006</v>
      </c>
      <c r="H22">
        <v>1072548</v>
      </c>
      <c r="I22" s="2">
        <f t="shared" si="1"/>
        <v>3.7746294572082843E-4</v>
      </c>
      <c r="J22" s="5">
        <v>30.007999999999999</v>
      </c>
      <c r="K22">
        <v>1072602</v>
      </c>
      <c r="L22" s="2">
        <f t="shared" si="2"/>
        <v>3.2713455295805128E-4</v>
      </c>
      <c r="M22" s="5">
        <v>30.039000000000001</v>
      </c>
      <c r="N22">
        <v>1072810</v>
      </c>
      <c r="O22" s="2">
        <f t="shared" si="3"/>
        <v>1.3327704009402088E-4</v>
      </c>
      <c r="P22" s="5">
        <v>30.04</v>
      </c>
      <c r="Q22">
        <v>1072762</v>
      </c>
      <c r="R22" s="2">
        <f t="shared" si="4"/>
        <v>1.7801338921648945E-4</v>
      </c>
      <c r="S22" s="7">
        <v>30.05</v>
      </c>
      <c r="T22" s="8">
        <f t="shared" si="6"/>
        <v>-160</v>
      </c>
      <c r="V22" s="2">
        <f t="shared" si="5"/>
        <v>1</v>
      </c>
      <c r="W22">
        <v>0</v>
      </c>
    </row>
    <row r="23" spans="1:23" x14ac:dyDescent="0.55000000000000004">
      <c r="A23" t="s">
        <v>26</v>
      </c>
      <c r="B23">
        <f>B18+100</f>
        <v>500</v>
      </c>
      <c r="C23">
        <f>0.1*B23</f>
        <v>50</v>
      </c>
      <c r="D23">
        <v>110064</v>
      </c>
      <c r="E23" s="8">
        <v>109551</v>
      </c>
      <c r="F23" s="2">
        <f t="shared" si="0"/>
        <v>4.6609245529873524E-3</v>
      </c>
      <c r="G23" s="7">
        <v>30.001999999999999</v>
      </c>
      <c r="H23">
        <v>109242</v>
      </c>
      <c r="I23" s="2">
        <f t="shared" si="1"/>
        <v>7.4683820322721329E-3</v>
      </c>
      <c r="J23" s="5">
        <v>30.004999999999999</v>
      </c>
      <c r="K23">
        <v>109919</v>
      </c>
      <c r="L23" s="2">
        <f t="shared" si="2"/>
        <v>1.317415321994476E-3</v>
      </c>
      <c r="M23" s="5">
        <v>30.01</v>
      </c>
      <c r="N23">
        <v>109700</v>
      </c>
      <c r="O23" s="2">
        <f t="shared" si="3"/>
        <v>3.3071667393516501E-3</v>
      </c>
      <c r="P23" s="5">
        <v>30.026</v>
      </c>
      <c r="Q23">
        <v>109991</v>
      </c>
      <c r="R23" s="2">
        <f t="shared" si="4"/>
        <v>6.6325047245239133E-4</v>
      </c>
      <c r="S23" s="7">
        <v>30.012</v>
      </c>
      <c r="T23" s="8">
        <f t="shared" si="6"/>
        <v>-72</v>
      </c>
      <c r="V23" s="2">
        <f t="shared" si="5"/>
        <v>1</v>
      </c>
      <c r="W23">
        <v>0</v>
      </c>
    </row>
    <row r="24" spans="1:23" x14ac:dyDescent="0.55000000000000004">
      <c r="A24" t="s">
        <v>27</v>
      </c>
      <c r="B24">
        <f>B19+100</f>
        <v>600</v>
      </c>
      <c r="C24">
        <f>0.2*B24</f>
        <v>120</v>
      </c>
      <c r="D24">
        <v>407113</v>
      </c>
      <c r="E24" s="8">
        <v>406723</v>
      </c>
      <c r="F24" s="2">
        <f t="shared" si="0"/>
        <v>9.5796498760786317E-4</v>
      </c>
      <c r="G24" s="7">
        <v>30.004999999999999</v>
      </c>
      <c r="H24">
        <v>406914</v>
      </c>
      <c r="I24" s="2">
        <f t="shared" si="1"/>
        <v>4.8880777572811484E-4</v>
      </c>
      <c r="J24" s="5">
        <v>30.01</v>
      </c>
      <c r="K24">
        <v>406927</v>
      </c>
      <c r="L24" s="2">
        <f t="shared" si="2"/>
        <v>4.5687560947451933E-4</v>
      </c>
      <c r="M24" s="5">
        <v>30.045999999999999</v>
      </c>
      <c r="N24">
        <v>406927</v>
      </c>
      <c r="O24" s="2">
        <f t="shared" si="3"/>
        <v>4.5687560947451933E-4</v>
      </c>
      <c r="P24" s="5">
        <v>30.006</v>
      </c>
      <c r="Q24">
        <v>406837</v>
      </c>
      <c r="R24" s="2">
        <f t="shared" si="4"/>
        <v>6.7794445276864168E-4</v>
      </c>
      <c r="S24" s="7">
        <v>30.062000000000001</v>
      </c>
      <c r="T24" s="8">
        <f t="shared" si="6"/>
        <v>90</v>
      </c>
      <c r="V24" s="2">
        <f t="shared" si="5"/>
        <v>1</v>
      </c>
      <c r="W24">
        <v>0</v>
      </c>
    </row>
    <row r="25" spans="1:23" x14ac:dyDescent="0.55000000000000004">
      <c r="A25" t="s">
        <v>28</v>
      </c>
      <c r="B25">
        <f>B20+100</f>
        <v>600</v>
      </c>
      <c r="C25">
        <f>0.3*B25</f>
        <v>180</v>
      </c>
      <c r="D25">
        <v>885531</v>
      </c>
      <c r="E25" s="8">
        <v>885174</v>
      </c>
      <c r="F25" s="2">
        <f t="shared" si="0"/>
        <v>4.0314794174342854E-4</v>
      </c>
      <c r="G25" s="7">
        <v>30.004999999999999</v>
      </c>
      <c r="H25">
        <v>885271</v>
      </c>
      <c r="I25" s="2">
        <f t="shared" si="1"/>
        <v>2.9360914524731489E-4</v>
      </c>
      <c r="J25" s="5">
        <v>30.02</v>
      </c>
      <c r="K25">
        <v>885425</v>
      </c>
      <c r="L25" s="2">
        <f t="shared" si="2"/>
        <v>1.1970218998544376E-4</v>
      </c>
      <c r="M25" s="5">
        <v>30.04</v>
      </c>
      <c r="N25">
        <v>885425</v>
      </c>
      <c r="O25" s="2">
        <f t="shared" si="3"/>
        <v>1.1970218998544376E-4</v>
      </c>
      <c r="P25" s="5">
        <v>30.07</v>
      </c>
      <c r="Q25">
        <v>885277</v>
      </c>
      <c r="R25" s="2">
        <f t="shared" si="4"/>
        <v>2.8683354958776149E-4</v>
      </c>
      <c r="S25" s="7">
        <v>30.01</v>
      </c>
      <c r="T25" s="8">
        <f t="shared" si="6"/>
        <v>148</v>
      </c>
      <c r="V25" s="2">
        <f t="shared" si="5"/>
        <v>1</v>
      </c>
      <c r="W25">
        <v>0</v>
      </c>
    </row>
    <row r="26" spans="1:23" x14ac:dyDescent="0.55000000000000004">
      <c r="A26" t="s">
        <v>29</v>
      </c>
      <c r="B26">
        <f>B21+100</f>
        <v>600</v>
      </c>
      <c r="C26">
        <f>0.4*B26</f>
        <v>240</v>
      </c>
      <c r="D26">
        <v>1532111</v>
      </c>
      <c r="E26" s="8">
        <v>1531688</v>
      </c>
      <c r="F26" s="2">
        <f t="shared" si="0"/>
        <v>2.7608965668936519E-4</v>
      </c>
      <c r="G26" s="7">
        <v>30.009</v>
      </c>
      <c r="H26">
        <v>1532008</v>
      </c>
      <c r="I26" s="2">
        <f t="shared" si="1"/>
        <v>6.7227505056748497E-5</v>
      </c>
      <c r="J26" s="5">
        <v>30.015000000000001</v>
      </c>
      <c r="K26">
        <v>1531711</v>
      </c>
      <c r="L26" s="2">
        <f t="shared" si="2"/>
        <v>2.6107768954077086E-4</v>
      </c>
      <c r="M26" s="5">
        <v>30.02</v>
      </c>
      <c r="N26">
        <v>1531867</v>
      </c>
      <c r="O26" s="2">
        <f t="shared" si="3"/>
        <v>1.5925739061987024E-4</v>
      </c>
      <c r="P26" s="5">
        <v>30.004000000000001</v>
      </c>
      <c r="Q26">
        <v>1531362</v>
      </c>
      <c r="R26" s="2">
        <f t="shared" si="4"/>
        <v>4.8886797366509346E-4</v>
      </c>
      <c r="S26" s="7">
        <v>30.163</v>
      </c>
      <c r="T26" s="8">
        <f t="shared" si="6"/>
        <v>349</v>
      </c>
      <c r="V26" s="2">
        <f t="shared" si="5"/>
        <v>1</v>
      </c>
      <c r="W26">
        <v>0</v>
      </c>
    </row>
    <row r="27" spans="1:23" x14ac:dyDescent="0.55000000000000004">
      <c r="A27" t="s">
        <v>30</v>
      </c>
      <c r="B27">
        <f t="shared" ref="B27:B42" si="8">B23+100</f>
        <v>600</v>
      </c>
      <c r="C27">
        <f>0.1*B27</f>
        <v>60</v>
      </c>
      <c r="D27">
        <v>148024</v>
      </c>
      <c r="E27" s="8">
        <v>147237</v>
      </c>
      <c r="F27" s="2">
        <f t="shared" si="0"/>
        <v>5.3167053991244667E-3</v>
      </c>
      <c r="G27" s="7">
        <v>30.013999999999999</v>
      </c>
      <c r="H27">
        <v>147237</v>
      </c>
      <c r="I27" s="2">
        <f t="shared" si="1"/>
        <v>5.3167053991244667E-3</v>
      </c>
      <c r="J27" s="5">
        <v>30.015000000000001</v>
      </c>
      <c r="K27">
        <v>147430</v>
      </c>
      <c r="L27" s="2">
        <f t="shared" si="2"/>
        <v>4.0128627790088096E-3</v>
      </c>
      <c r="M27" s="5">
        <v>30.04</v>
      </c>
      <c r="N27">
        <v>147556</v>
      </c>
      <c r="O27" s="2">
        <f t="shared" si="3"/>
        <v>3.161649462249365E-3</v>
      </c>
      <c r="P27" s="5">
        <v>30.088999999999999</v>
      </c>
      <c r="Q27">
        <v>147401</v>
      </c>
      <c r="R27" s="2">
        <f t="shared" si="4"/>
        <v>4.2087769550883643E-3</v>
      </c>
      <c r="S27" s="7">
        <v>30.004000000000001</v>
      </c>
      <c r="T27" s="8">
        <f t="shared" si="6"/>
        <v>29</v>
      </c>
      <c r="V27" s="2">
        <f t="shared" si="5"/>
        <v>1</v>
      </c>
      <c r="W27">
        <v>0</v>
      </c>
    </row>
    <row r="28" spans="1:23" x14ac:dyDescent="0.55000000000000004">
      <c r="A28" t="s">
        <v>31</v>
      </c>
      <c r="B28">
        <f t="shared" si="8"/>
        <v>700</v>
      </c>
      <c r="C28">
        <f>0.2*B28</f>
        <v>140</v>
      </c>
      <c r="D28">
        <v>550806</v>
      </c>
      <c r="E28" s="8">
        <v>549711</v>
      </c>
      <c r="F28" s="2">
        <f t="shared" si="0"/>
        <v>1.9879957734665198E-3</v>
      </c>
      <c r="G28" s="7">
        <v>30.056000000000001</v>
      </c>
      <c r="H28">
        <v>549704</v>
      </c>
      <c r="I28" s="2">
        <f t="shared" si="1"/>
        <v>2.0007044222466711E-3</v>
      </c>
      <c r="J28" s="5">
        <v>30.012</v>
      </c>
      <c r="K28">
        <v>549704</v>
      </c>
      <c r="L28" s="2">
        <f t="shared" si="2"/>
        <v>2.0007044222466711E-3</v>
      </c>
      <c r="M28" s="5">
        <v>30.04</v>
      </c>
      <c r="N28">
        <v>549770</v>
      </c>
      <c r="O28" s="2">
        <f t="shared" si="3"/>
        <v>1.8808800194623878E-3</v>
      </c>
      <c r="P28" s="5">
        <v>30.08</v>
      </c>
      <c r="Q28">
        <v>549913</v>
      </c>
      <c r="R28" s="2">
        <f t="shared" si="4"/>
        <v>1.6212604800964405E-3</v>
      </c>
      <c r="S28" s="7">
        <v>30.140999999999998</v>
      </c>
      <c r="T28" s="8">
        <f t="shared" si="6"/>
        <v>-209</v>
      </c>
      <c r="V28" s="2">
        <f t="shared" si="5"/>
        <v>1</v>
      </c>
      <c r="W28">
        <v>0</v>
      </c>
    </row>
    <row r="29" spans="1:23" x14ac:dyDescent="0.55000000000000004">
      <c r="A29" t="s">
        <v>32</v>
      </c>
      <c r="B29">
        <f t="shared" si="8"/>
        <v>700</v>
      </c>
      <c r="C29">
        <f>0.3*B29</f>
        <v>210</v>
      </c>
      <c r="D29">
        <v>1197512</v>
      </c>
      <c r="E29" s="8">
        <v>1195951</v>
      </c>
      <c r="F29" s="2">
        <f t="shared" si="0"/>
        <v>1.3035359979691227E-3</v>
      </c>
      <c r="G29" s="7">
        <v>30.01</v>
      </c>
      <c r="H29">
        <v>1196290</v>
      </c>
      <c r="I29" s="2">
        <f t="shared" si="1"/>
        <v>1.0204490643935093E-3</v>
      </c>
      <c r="J29" s="5">
        <v>30.096</v>
      </c>
      <c r="K29">
        <v>1197252</v>
      </c>
      <c r="L29" s="2">
        <f t="shared" si="2"/>
        <v>2.1711682221138494E-4</v>
      </c>
      <c r="M29" s="5">
        <v>30.039000000000001</v>
      </c>
      <c r="N29">
        <v>1197252</v>
      </c>
      <c r="O29" s="2">
        <f t="shared" si="3"/>
        <v>2.1711682221138494E-4</v>
      </c>
      <c r="P29" s="5">
        <v>30.07</v>
      </c>
      <c r="Q29">
        <v>1196539</v>
      </c>
      <c r="R29" s="2">
        <f t="shared" si="4"/>
        <v>8.1251795389106749E-4</v>
      </c>
      <c r="S29" s="7">
        <v>30.074999999999999</v>
      </c>
      <c r="T29" s="8">
        <f t="shared" si="6"/>
        <v>713</v>
      </c>
      <c r="V29" s="2">
        <f t="shared" si="5"/>
        <v>1</v>
      </c>
      <c r="W29">
        <v>0</v>
      </c>
    </row>
    <row r="30" spans="1:23" x14ac:dyDescent="0.55000000000000004">
      <c r="A30" t="s">
        <v>33</v>
      </c>
      <c r="B30">
        <f t="shared" si="8"/>
        <v>700</v>
      </c>
      <c r="C30">
        <f>0.4*B30</f>
        <v>280</v>
      </c>
      <c r="D30">
        <v>2078232</v>
      </c>
      <c r="E30" s="8">
        <v>2076200</v>
      </c>
      <c r="F30" s="2">
        <f t="shared" si="0"/>
        <v>9.7775416796584799E-4</v>
      </c>
      <c r="G30" s="7">
        <v>30.006</v>
      </c>
      <c r="H30">
        <v>2076940</v>
      </c>
      <c r="I30" s="2">
        <f t="shared" si="1"/>
        <v>6.2168227608852143E-4</v>
      </c>
      <c r="J30" s="5">
        <v>30.042000000000002</v>
      </c>
      <c r="K30">
        <v>2077675</v>
      </c>
      <c r="L30" s="2">
        <f t="shared" si="2"/>
        <v>2.6801627537252821E-4</v>
      </c>
      <c r="M30" s="5">
        <v>30.013999999999999</v>
      </c>
      <c r="N30">
        <v>2078071</v>
      </c>
      <c r="O30" s="2">
        <f t="shared" si="3"/>
        <v>7.746969539493185E-5</v>
      </c>
      <c r="P30" s="5">
        <v>30.02</v>
      </c>
      <c r="Q30">
        <v>2076692</v>
      </c>
      <c r="R30" s="2">
        <f t="shared" si="4"/>
        <v>7.4101447769065246E-4</v>
      </c>
      <c r="S30" s="7">
        <v>30</v>
      </c>
      <c r="T30" s="8">
        <f t="shared" si="6"/>
        <v>983</v>
      </c>
      <c r="V30" s="2">
        <f t="shared" si="5"/>
        <v>1</v>
      </c>
      <c r="W30">
        <v>0</v>
      </c>
    </row>
    <row r="31" spans="1:23" x14ac:dyDescent="0.55000000000000004">
      <c r="A31" t="s">
        <v>34</v>
      </c>
      <c r="B31">
        <f t="shared" si="8"/>
        <v>700</v>
      </c>
      <c r="C31">
        <f>0.1*B31</f>
        <v>70</v>
      </c>
      <c r="D31">
        <v>190962</v>
      </c>
      <c r="E31" s="8">
        <v>189953</v>
      </c>
      <c r="F31" s="2">
        <f t="shared" si="0"/>
        <v>5.283773735088656E-3</v>
      </c>
      <c r="G31" s="7">
        <v>30.009</v>
      </c>
      <c r="H31">
        <v>190406</v>
      </c>
      <c r="I31" s="2">
        <f t="shared" si="1"/>
        <v>2.9115740304353744E-3</v>
      </c>
      <c r="J31" s="5">
        <v>30.088999999999999</v>
      </c>
      <c r="K31">
        <v>190159</v>
      </c>
      <c r="L31" s="2">
        <f t="shared" si="2"/>
        <v>4.2050250835244706E-3</v>
      </c>
      <c r="M31" s="5">
        <v>30.05</v>
      </c>
      <c r="N31">
        <v>190232</v>
      </c>
      <c r="O31" s="2">
        <f t="shared" si="3"/>
        <v>3.8227500759313369E-3</v>
      </c>
      <c r="P31" s="5">
        <v>30.01</v>
      </c>
      <c r="Q31">
        <v>190406</v>
      </c>
      <c r="R31" s="2">
        <f t="shared" si="4"/>
        <v>2.9115740304353744E-3</v>
      </c>
      <c r="S31" s="7">
        <v>30.030999999999999</v>
      </c>
      <c r="T31" s="8">
        <f t="shared" si="6"/>
        <v>-247</v>
      </c>
      <c r="V31" s="2">
        <f t="shared" si="5"/>
        <v>1</v>
      </c>
      <c r="W31">
        <v>0</v>
      </c>
    </row>
    <row r="32" spans="1:23" x14ac:dyDescent="0.55000000000000004">
      <c r="A32" t="s">
        <v>35</v>
      </c>
      <c r="B32">
        <f t="shared" si="8"/>
        <v>800</v>
      </c>
      <c r="C32">
        <f>0.2*B32</f>
        <v>160</v>
      </c>
      <c r="D32">
        <v>713263</v>
      </c>
      <c r="E32" s="8">
        <v>709537</v>
      </c>
      <c r="F32" s="2">
        <f t="shared" si="0"/>
        <v>5.2238795507407506E-3</v>
      </c>
      <c r="G32" s="7">
        <v>30.029</v>
      </c>
      <c r="H32">
        <v>711235</v>
      </c>
      <c r="I32" s="2">
        <f t="shared" si="1"/>
        <v>2.8432709954112297E-3</v>
      </c>
      <c r="J32" s="5">
        <v>30.085999999999999</v>
      </c>
      <c r="K32">
        <v>712594</v>
      </c>
      <c r="L32" s="2">
        <f t="shared" si="2"/>
        <v>9.3794294671110099E-4</v>
      </c>
      <c r="M32" s="5">
        <v>30.007000000000001</v>
      </c>
      <c r="N32">
        <v>712038</v>
      </c>
      <c r="O32" s="2">
        <f t="shared" si="3"/>
        <v>1.7174590578790713E-3</v>
      </c>
      <c r="P32" s="5">
        <v>30.07</v>
      </c>
      <c r="Q32">
        <v>712663</v>
      </c>
      <c r="R32" s="2">
        <f t="shared" si="4"/>
        <v>8.4120443651219815E-4</v>
      </c>
      <c r="S32" s="7">
        <v>30.081</v>
      </c>
      <c r="T32" s="8">
        <f t="shared" si="6"/>
        <v>-69</v>
      </c>
      <c r="V32" s="2">
        <f t="shared" si="5"/>
        <v>1</v>
      </c>
      <c r="W32">
        <v>0</v>
      </c>
    </row>
    <row r="33" spans="1:23" x14ac:dyDescent="0.55000000000000004">
      <c r="A33" t="s">
        <v>36</v>
      </c>
      <c r="B33">
        <f t="shared" si="8"/>
        <v>800</v>
      </c>
      <c r="C33">
        <f>0.3*B33</f>
        <v>240</v>
      </c>
      <c r="D33">
        <v>1558378</v>
      </c>
      <c r="E33" s="8">
        <v>1556577</v>
      </c>
      <c r="F33" s="2">
        <f t="shared" si="0"/>
        <v>1.1556887995082066E-3</v>
      </c>
      <c r="G33" s="7">
        <v>30.35</v>
      </c>
      <c r="H33">
        <v>1556904</v>
      </c>
      <c r="I33" s="2">
        <f t="shared" si="1"/>
        <v>9.4585524179627788E-4</v>
      </c>
      <c r="J33" s="5">
        <v>30.061</v>
      </c>
      <c r="K33">
        <v>1558196</v>
      </c>
      <c r="L33" s="2">
        <f t="shared" si="2"/>
        <v>1.1678809634119578E-4</v>
      </c>
      <c r="M33" s="5">
        <v>30.216000000000001</v>
      </c>
      <c r="N33">
        <v>1556925</v>
      </c>
      <c r="O33" s="2">
        <f t="shared" si="3"/>
        <v>9.323796922184476E-4</v>
      </c>
      <c r="P33" s="5">
        <v>30.36</v>
      </c>
      <c r="Q33">
        <v>1556635</v>
      </c>
      <c r="R33" s="2">
        <f t="shared" si="4"/>
        <v>1.1184706149599134E-3</v>
      </c>
      <c r="S33" s="7">
        <v>30.32</v>
      </c>
      <c r="T33" s="8">
        <f t="shared" si="6"/>
        <v>1561</v>
      </c>
      <c r="V33" s="2">
        <f t="shared" si="5"/>
        <v>1</v>
      </c>
      <c r="W33">
        <v>0</v>
      </c>
    </row>
    <row r="34" spans="1:23" x14ac:dyDescent="0.55000000000000004">
      <c r="A34" t="s">
        <v>37</v>
      </c>
      <c r="B34">
        <f t="shared" si="8"/>
        <v>800</v>
      </c>
      <c r="C34">
        <f>0.4*B34</f>
        <v>320</v>
      </c>
      <c r="D34">
        <v>2707534</v>
      </c>
      <c r="E34" s="8">
        <v>2706213</v>
      </c>
      <c r="F34" s="2">
        <f t="shared" si="0"/>
        <v>4.8789784357278616E-4</v>
      </c>
      <c r="G34" s="7">
        <v>30.53</v>
      </c>
      <c r="H34">
        <v>2707327</v>
      </c>
      <c r="I34" s="2">
        <f t="shared" si="1"/>
        <v>7.6453333550012664E-5</v>
      </c>
      <c r="J34" s="5">
        <v>30.085999999999999</v>
      </c>
      <c r="K34">
        <v>2707327</v>
      </c>
      <c r="L34" s="2">
        <f t="shared" si="2"/>
        <v>7.6453333550012664E-5</v>
      </c>
      <c r="M34" s="5">
        <v>30.097000000000001</v>
      </c>
      <c r="N34">
        <v>2706506</v>
      </c>
      <c r="O34" s="2">
        <f t="shared" si="3"/>
        <v>3.7968128932083588E-4</v>
      </c>
      <c r="P34" s="5">
        <v>30.32</v>
      </c>
      <c r="Q34">
        <v>2705567</v>
      </c>
      <c r="R34" s="2">
        <f t="shared" si="4"/>
        <v>7.2649133861292232E-4</v>
      </c>
      <c r="S34" s="7">
        <v>30.25</v>
      </c>
      <c r="T34" s="8">
        <f t="shared" si="6"/>
        <v>1760</v>
      </c>
      <c r="V34" s="2">
        <f t="shared" si="5"/>
        <v>1</v>
      </c>
      <c r="W34">
        <v>0</v>
      </c>
    </row>
    <row r="35" spans="1:23" x14ac:dyDescent="0.55000000000000004">
      <c r="A35" t="s">
        <v>38</v>
      </c>
      <c r="B35">
        <f t="shared" si="8"/>
        <v>800</v>
      </c>
      <c r="C35">
        <f>0.1*B35</f>
        <v>80</v>
      </c>
      <c r="D35">
        <v>240114</v>
      </c>
      <c r="E35" s="8">
        <v>237334</v>
      </c>
      <c r="F35" s="2">
        <f t="shared" si="0"/>
        <v>1.1577833862248765E-2</v>
      </c>
      <c r="G35" s="7">
        <v>30.056999999999999</v>
      </c>
      <c r="H35">
        <v>237917</v>
      </c>
      <c r="I35" s="2">
        <f t="shared" si="1"/>
        <v>9.1498205019282502E-3</v>
      </c>
      <c r="J35" s="5">
        <v>30.123999999999999</v>
      </c>
      <c r="K35">
        <v>237917</v>
      </c>
      <c r="L35" s="2">
        <f t="shared" si="2"/>
        <v>9.1498205019282502E-3</v>
      </c>
      <c r="M35" s="5">
        <v>30.079000000000001</v>
      </c>
      <c r="N35">
        <v>238246</v>
      </c>
      <c r="O35" s="2">
        <f t="shared" si="3"/>
        <v>7.7796380052808246E-3</v>
      </c>
      <c r="P35" s="5">
        <v>30.42</v>
      </c>
      <c r="Q35">
        <v>238402</v>
      </c>
      <c r="R35" s="2">
        <f t="shared" si="4"/>
        <v>7.1299466086942034E-3</v>
      </c>
      <c r="S35" s="7">
        <v>30.091999999999999</v>
      </c>
      <c r="T35" s="8">
        <f t="shared" si="6"/>
        <v>-485</v>
      </c>
      <c r="V35" s="2">
        <f t="shared" si="5"/>
        <v>1</v>
      </c>
      <c r="W35">
        <v>0</v>
      </c>
    </row>
    <row r="36" spans="1:23" x14ac:dyDescent="0.55000000000000004">
      <c r="A36" t="s">
        <v>39</v>
      </c>
      <c r="B36">
        <f t="shared" si="8"/>
        <v>900</v>
      </c>
      <c r="C36">
        <f>0.2*B36</f>
        <v>180</v>
      </c>
      <c r="D36">
        <v>899843</v>
      </c>
      <c r="E36" s="8">
        <v>899428</v>
      </c>
      <c r="F36" s="2">
        <f t="shared" si="0"/>
        <v>4.6119156341717387E-4</v>
      </c>
      <c r="G36" s="7">
        <v>30.111000000000001</v>
      </c>
      <c r="H36">
        <v>898002</v>
      </c>
      <c r="I36" s="2">
        <f t="shared" si="1"/>
        <v>2.0459124536169088E-3</v>
      </c>
      <c r="J36" s="5">
        <v>30.007000000000001</v>
      </c>
      <c r="K36">
        <v>897914</v>
      </c>
      <c r="L36" s="2">
        <f t="shared" si="2"/>
        <v>2.1437072911607916E-3</v>
      </c>
      <c r="M36" s="5">
        <v>30.21</v>
      </c>
      <c r="N36">
        <v>896099</v>
      </c>
      <c r="O36" s="2">
        <f t="shared" si="3"/>
        <v>4.1607258155033711E-3</v>
      </c>
      <c r="P36" s="5">
        <v>30.826000000000001</v>
      </c>
      <c r="Q36">
        <v>897248</v>
      </c>
      <c r="R36" s="2">
        <f t="shared" si="4"/>
        <v>2.8838364025724488E-3</v>
      </c>
      <c r="S36" s="7">
        <v>30.241</v>
      </c>
      <c r="T36" s="8">
        <f t="shared" si="6"/>
        <v>666</v>
      </c>
      <c r="V36" s="2">
        <f t="shared" si="5"/>
        <v>1</v>
      </c>
      <c r="W36">
        <v>0</v>
      </c>
    </row>
    <row r="37" spans="1:23" x14ac:dyDescent="0.55000000000000004">
      <c r="A37" t="s">
        <v>40</v>
      </c>
      <c r="B37">
        <f t="shared" si="8"/>
        <v>900</v>
      </c>
      <c r="C37">
        <f>0.3*B37</f>
        <v>270</v>
      </c>
      <c r="D37">
        <v>1959910</v>
      </c>
      <c r="E37" s="8">
        <v>1956834</v>
      </c>
      <c r="F37" s="2">
        <f t="shared" si="0"/>
        <v>1.5694598221346898E-3</v>
      </c>
      <c r="G37" s="7">
        <v>30.03</v>
      </c>
      <c r="H37">
        <v>1958248</v>
      </c>
      <c r="I37" s="2">
        <f t="shared" si="1"/>
        <v>8.4799812236276151E-4</v>
      </c>
      <c r="J37" s="5">
        <v>30.015999999999998</v>
      </c>
      <c r="K37">
        <v>1958307</v>
      </c>
      <c r="L37" s="2">
        <f t="shared" si="2"/>
        <v>8.1789469924639397E-4</v>
      </c>
      <c r="M37" s="5">
        <v>30.006</v>
      </c>
      <c r="N37">
        <v>1956834</v>
      </c>
      <c r="O37" s="2">
        <f t="shared" si="3"/>
        <v>1.5694598221346898E-3</v>
      </c>
      <c r="P37" s="5">
        <v>30.495000000000001</v>
      </c>
      <c r="Q37">
        <v>1956834</v>
      </c>
      <c r="R37" s="2">
        <f t="shared" si="4"/>
        <v>1.5694598221346898E-3</v>
      </c>
      <c r="S37" s="7">
        <v>30.259</v>
      </c>
      <c r="T37" s="8">
        <f t="shared" si="6"/>
        <v>1473</v>
      </c>
      <c r="V37" s="2">
        <f t="shared" si="5"/>
        <v>1</v>
      </c>
      <c r="W37">
        <v>0</v>
      </c>
    </row>
    <row r="38" spans="1:23" x14ac:dyDescent="0.55000000000000004">
      <c r="A38" t="s">
        <v>41</v>
      </c>
      <c r="B38">
        <f t="shared" si="8"/>
        <v>900</v>
      </c>
      <c r="C38">
        <f>0.4*B38</f>
        <v>360</v>
      </c>
      <c r="D38">
        <v>3413499</v>
      </c>
      <c r="E38" s="8">
        <v>3409520</v>
      </c>
      <c r="F38" s="2">
        <f t="shared" si="0"/>
        <v>1.1656660804646494E-3</v>
      </c>
      <c r="G38" s="7">
        <v>30.041</v>
      </c>
      <c r="H38">
        <v>3413488</v>
      </c>
      <c r="I38" s="2">
        <f t="shared" si="1"/>
        <v>3.2224998454664846E-6</v>
      </c>
      <c r="J38" s="5">
        <v>30.052</v>
      </c>
      <c r="K38">
        <v>3412187</v>
      </c>
      <c r="L38" s="2">
        <f t="shared" si="2"/>
        <v>3.843563452047298E-4</v>
      </c>
      <c r="M38" s="5">
        <v>30.21</v>
      </c>
      <c r="N38">
        <v>3409105</v>
      </c>
      <c r="O38" s="2">
        <f t="shared" si="3"/>
        <v>1.2872422109981576E-3</v>
      </c>
      <c r="P38" s="5">
        <v>30.861000000000001</v>
      </c>
      <c r="Q38">
        <v>3409105</v>
      </c>
      <c r="R38" s="2">
        <f t="shared" si="4"/>
        <v>1.2872422109981576E-3</v>
      </c>
      <c r="S38" s="7">
        <v>30.079000000000001</v>
      </c>
      <c r="T38" s="8">
        <f t="shared" si="6"/>
        <v>3082</v>
      </c>
      <c r="V38" s="2">
        <f t="shared" si="5"/>
        <v>1</v>
      </c>
      <c r="W38">
        <v>0</v>
      </c>
    </row>
    <row r="39" spans="1:23" x14ac:dyDescent="0.55000000000000004">
      <c r="A39" t="s">
        <v>42</v>
      </c>
      <c r="B39">
        <f t="shared" si="8"/>
        <v>900</v>
      </c>
      <c r="C39">
        <f>0.1*B39</f>
        <v>90</v>
      </c>
      <c r="D39">
        <v>293587</v>
      </c>
      <c r="E39" s="8">
        <v>290810</v>
      </c>
      <c r="F39" s="2">
        <f t="shared" si="0"/>
        <v>9.4588656854697247E-3</v>
      </c>
      <c r="G39" s="7">
        <v>30.041</v>
      </c>
      <c r="H39">
        <v>291494</v>
      </c>
      <c r="I39" s="2">
        <f t="shared" si="1"/>
        <v>7.1290622541188816E-3</v>
      </c>
      <c r="J39" s="5">
        <v>30.207999999999998</v>
      </c>
      <c r="K39">
        <v>291494</v>
      </c>
      <c r="L39" s="2">
        <f t="shared" si="2"/>
        <v>7.1290622541188816E-3</v>
      </c>
      <c r="M39" s="5">
        <v>30.446000000000002</v>
      </c>
      <c r="N39">
        <v>291494</v>
      </c>
      <c r="O39" s="2">
        <f t="shared" si="3"/>
        <v>7.1290622541188816E-3</v>
      </c>
      <c r="P39" s="5">
        <v>30.036999999999999</v>
      </c>
      <c r="Q39">
        <v>292274</v>
      </c>
      <c r="R39" s="2">
        <f t="shared" si="4"/>
        <v>4.4722688674907266E-3</v>
      </c>
      <c r="S39" s="7">
        <v>30.03</v>
      </c>
      <c r="T39" s="8">
        <f t="shared" si="6"/>
        <v>-780</v>
      </c>
      <c r="V39" s="2">
        <f t="shared" si="5"/>
        <v>1</v>
      </c>
      <c r="W39">
        <v>0</v>
      </c>
    </row>
    <row r="40" spans="1:23" x14ac:dyDescent="0.55000000000000004">
      <c r="A40" t="s">
        <v>43</v>
      </c>
      <c r="B40">
        <f t="shared" si="8"/>
        <v>1000</v>
      </c>
      <c r="C40">
        <f>0.2*B40</f>
        <v>200</v>
      </c>
      <c r="D40">
        <v>1102515</v>
      </c>
      <c r="E40" s="8">
        <v>1099022</v>
      </c>
      <c r="F40" s="2">
        <f t="shared" si="0"/>
        <v>3.1682108633442627E-3</v>
      </c>
      <c r="G40" s="7">
        <v>30.11</v>
      </c>
      <c r="H40">
        <v>1100714</v>
      </c>
      <c r="I40" s="2">
        <f t="shared" si="1"/>
        <v>1.6335378656979723E-3</v>
      </c>
      <c r="J40" s="5">
        <v>30.195</v>
      </c>
      <c r="K40">
        <v>1100374</v>
      </c>
      <c r="L40" s="2">
        <f t="shared" si="2"/>
        <v>1.9419236926481727E-3</v>
      </c>
      <c r="M40" s="5">
        <v>30.286000000000001</v>
      </c>
      <c r="N40">
        <v>1098177</v>
      </c>
      <c r="O40" s="2">
        <f t="shared" si="3"/>
        <v>3.934640345029319E-3</v>
      </c>
      <c r="P40" s="5">
        <v>30.33</v>
      </c>
      <c r="Q40">
        <v>1098438</v>
      </c>
      <c r="R40" s="2">
        <f t="shared" si="4"/>
        <v>3.6979088719881364E-3</v>
      </c>
      <c r="S40" s="7">
        <v>30.21</v>
      </c>
      <c r="T40" s="8">
        <f t="shared" si="6"/>
        <v>1936</v>
      </c>
      <c r="V40" s="2">
        <f t="shared" si="5"/>
        <v>1</v>
      </c>
      <c r="W40">
        <v>0</v>
      </c>
    </row>
    <row r="41" spans="1:23" x14ac:dyDescent="0.55000000000000004">
      <c r="A41" t="s">
        <v>44</v>
      </c>
      <c r="B41">
        <f t="shared" si="8"/>
        <v>1000</v>
      </c>
      <c r="C41">
        <f>0.3*B41</f>
        <v>300</v>
      </c>
      <c r="D41">
        <v>2407636</v>
      </c>
      <c r="E41" s="8">
        <v>2404267</v>
      </c>
      <c r="F41" s="2">
        <f t="shared" si="0"/>
        <v>1.3992979005132006E-3</v>
      </c>
      <c r="G41" s="7">
        <v>30.221</v>
      </c>
      <c r="H41">
        <v>2406123</v>
      </c>
      <c r="I41" s="2">
        <f t="shared" si="1"/>
        <v>6.2841725244181434E-4</v>
      </c>
      <c r="J41" s="5">
        <v>30.077000000000002</v>
      </c>
      <c r="K41">
        <v>2403147</v>
      </c>
      <c r="L41" s="2">
        <f t="shared" si="2"/>
        <v>1.8644844984873129E-3</v>
      </c>
      <c r="M41" s="5">
        <v>30.215</v>
      </c>
      <c r="N41">
        <v>2403486</v>
      </c>
      <c r="O41" s="2">
        <f t="shared" si="3"/>
        <v>1.7236824835647913E-3</v>
      </c>
      <c r="P41" s="5">
        <v>30.771000000000001</v>
      </c>
      <c r="Q41">
        <v>2403486</v>
      </c>
      <c r="R41" s="2">
        <f t="shared" si="4"/>
        <v>1.7236824835647913E-3</v>
      </c>
      <c r="S41" s="7">
        <v>30.675999999999998</v>
      </c>
      <c r="T41" s="8">
        <f t="shared" si="6"/>
        <v>-339</v>
      </c>
      <c r="V41" s="2">
        <f t="shared" si="5"/>
        <v>1</v>
      </c>
      <c r="W41">
        <v>0</v>
      </c>
    </row>
    <row r="42" spans="1:23" x14ac:dyDescent="0.55000000000000004">
      <c r="A42" t="s">
        <v>45</v>
      </c>
      <c r="B42">
        <f t="shared" si="8"/>
        <v>1000</v>
      </c>
      <c r="C42">
        <f>0.4*B42</f>
        <v>400</v>
      </c>
      <c r="D42">
        <v>4207633</v>
      </c>
      <c r="E42" s="8">
        <v>4207163</v>
      </c>
      <c r="F42" s="2">
        <f t="shared" si="0"/>
        <v>1.1170175725877234E-4</v>
      </c>
      <c r="G42" s="7">
        <v>30.012</v>
      </c>
      <c r="H42">
        <v>4207163</v>
      </c>
      <c r="I42" s="2">
        <f t="shared" si="1"/>
        <v>1.1170175725877234E-4</v>
      </c>
      <c r="J42" s="5">
        <v>30.027000000000001</v>
      </c>
      <c r="K42">
        <v>4204681</v>
      </c>
      <c r="L42" s="2">
        <f t="shared" si="2"/>
        <v>7.0158210091041682E-4</v>
      </c>
      <c r="M42" s="5">
        <v>30.475999999999999</v>
      </c>
      <c r="N42">
        <v>4204681</v>
      </c>
      <c r="O42" s="2">
        <f t="shared" si="3"/>
        <v>7.0158210091041682E-4</v>
      </c>
      <c r="P42" s="5">
        <v>30.189</v>
      </c>
      <c r="Q42">
        <v>4204681</v>
      </c>
      <c r="R42" s="2">
        <f t="shared" si="4"/>
        <v>7.0158210091041682E-4</v>
      </c>
      <c r="S42" s="7">
        <v>30.83</v>
      </c>
      <c r="T42" s="8">
        <f t="shared" si="6"/>
        <v>0</v>
      </c>
      <c r="V42" s="2">
        <f t="shared" si="5"/>
        <v>1</v>
      </c>
      <c r="W42">
        <v>0</v>
      </c>
    </row>
    <row r="43" spans="1:23" x14ac:dyDescent="0.55000000000000004">
      <c r="F43" s="3">
        <f>AVERAGE(F3:F42)</f>
        <v>2.5863986916763899E-3</v>
      </c>
      <c r="I43" s="3">
        <f>AVERAGE(I3:I42)</f>
        <v>1.9984085195472109E-3</v>
      </c>
      <c r="L43" s="3">
        <f>AVERAGE(L3:L42)</f>
        <v>1.1861668752557015E-3</v>
      </c>
      <c r="N43" s="5"/>
      <c r="O43" s="3">
        <f>AVERAGE(O3:O42)</f>
        <v>1.2418322525689081E-3</v>
      </c>
      <c r="P43" s="5"/>
      <c r="R43" s="3">
        <f>AVERAGE(R3:R42)</f>
        <v>1.0008759274008725E-3</v>
      </c>
      <c r="S43" s="5" t="s">
        <v>63</v>
      </c>
      <c r="T43" s="9">
        <f>SUM(T3:T22)</f>
        <v>-1472</v>
      </c>
      <c r="V43" s="3">
        <f>AVERAGE(V3:V42)</f>
        <v>1</v>
      </c>
      <c r="W43" s="5">
        <f>SUM(W3:W42)</f>
        <v>0</v>
      </c>
    </row>
    <row r="44" spans="1:23" x14ac:dyDescent="0.55000000000000004">
      <c r="S44" t="s">
        <v>64</v>
      </c>
      <c r="T44" s="9">
        <f>SUM(T23:T42)</f>
        <v>10589</v>
      </c>
      <c r="V44" s="2"/>
    </row>
    <row r="45" spans="1:23" x14ac:dyDescent="0.55000000000000004">
      <c r="V45" s="2"/>
    </row>
    <row r="46" spans="1:23" x14ac:dyDescent="0.55000000000000004">
      <c r="V46" s="2"/>
    </row>
    <row r="47" spans="1:23" x14ac:dyDescent="0.55000000000000004">
      <c r="V47" s="2"/>
    </row>
    <row r="48" spans="1:23" x14ac:dyDescent="0.55000000000000004">
      <c r="V48" s="2"/>
    </row>
    <row r="49" spans="22:22" x14ac:dyDescent="0.55000000000000004">
      <c r="V49" s="2"/>
    </row>
    <row r="50" spans="22:22" x14ac:dyDescent="0.55000000000000004">
      <c r="V50" s="2"/>
    </row>
    <row r="51" spans="22:22" x14ac:dyDescent="0.55000000000000004">
      <c r="V51" s="2"/>
    </row>
    <row r="52" spans="22:22" x14ac:dyDescent="0.55000000000000004">
      <c r="V52" s="2"/>
    </row>
    <row r="53" spans="22:22" x14ac:dyDescent="0.55000000000000004">
      <c r="V53" s="2"/>
    </row>
    <row r="54" spans="22:22" x14ac:dyDescent="0.55000000000000004">
      <c r="V54" s="2"/>
    </row>
    <row r="55" spans="22:22" x14ac:dyDescent="0.55000000000000004">
      <c r="V55" s="2"/>
    </row>
    <row r="56" spans="22:22" x14ac:dyDescent="0.55000000000000004">
      <c r="V56" s="2"/>
    </row>
    <row r="57" spans="22:22" x14ac:dyDescent="0.55000000000000004">
      <c r="V57" s="2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33" zoomScale="130" zoomScaleNormal="130" workbookViewId="0">
      <selection activeCell="I43" sqref="I4:I43"/>
    </sheetView>
  </sheetViews>
  <sheetFormatPr defaultRowHeight="14.4" x14ac:dyDescent="0.55000000000000004"/>
  <cols>
    <col min="1" max="1" width="11.3125" customWidth="1"/>
    <col min="3" max="3" width="8.89453125" customWidth="1"/>
  </cols>
  <sheetData>
    <row r="1" spans="1:15" x14ac:dyDescent="0.55000000000000004">
      <c r="K1" t="s">
        <v>53</v>
      </c>
    </row>
    <row r="3" spans="1:15" x14ac:dyDescent="0.55000000000000004">
      <c r="B3" t="s">
        <v>0</v>
      </c>
      <c r="C3" t="s">
        <v>1</v>
      </c>
      <c r="D3" t="s">
        <v>55</v>
      </c>
      <c r="E3" t="s">
        <v>56</v>
      </c>
      <c r="F3" t="s">
        <v>57</v>
      </c>
      <c r="G3" t="s">
        <v>58</v>
      </c>
      <c r="H3" t="s">
        <v>61</v>
      </c>
      <c r="J3" t="s">
        <v>52</v>
      </c>
      <c r="K3" t="s">
        <v>55</v>
      </c>
      <c r="L3" t="s">
        <v>56</v>
      </c>
      <c r="M3" t="s">
        <v>57</v>
      </c>
      <c r="N3" t="s">
        <v>58</v>
      </c>
      <c r="O3" t="s">
        <v>61</v>
      </c>
    </row>
    <row r="4" spans="1:15" x14ac:dyDescent="0.55000000000000004">
      <c r="A4" t="s">
        <v>6</v>
      </c>
      <c r="B4">
        <v>100</v>
      </c>
      <c r="C4">
        <f>0.1*B4</f>
        <v>10</v>
      </c>
      <c r="D4" s="2">
        <v>0</v>
      </c>
      <c r="E4" s="3">
        <v>0</v>
      </c>
      <c r="F4" s="3">
        <v>0</v>
      </c>
      <c r="G4" s="3">
        <v>0</v>
      </c>
      <c r="H4" s="3">
        <v>0</v>
      </c>
      <c r="I4" s="3"/>
      <c r="J4" s="5">
        <f>COUNT(C$4:C4)/COUNT(C$4:C$43)</f>
        <v>2.5000000000000001E-2</v>
      </c>
      <c r="K4" s="2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55000000000000004">
      <c r="A5" t="s">
        <v>7</v>
      </c>
      <c r="B5">
        <v>100</v>
      </c>
      <c r="C5">
        <f>0.2*B5</f>
        <v>20</v>
      </c>
      <c r="D5" s="2">
        <v>6.0601227972251013E-3</v>
      </c>
      <c r="E5" s="3">
        <v>0</v>
      </c>
      <c r="F5" s="3">
        <v>0</v>
      </c>
      <c r="G5" s="3">
        <v>0</v>
      </c>
      <c r="H5" s="3">
        <v>0</v>
      </c>
      <c r="I5" s="3"/>
      <c r="J5" s="5">
        <f>COUNT(C$4:C5)/COUNT(C$4:C$43)</f>
        <v>0.05</v>
      </c>
      <c r="K5" s="2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55000000000000004">
      <c r="A6" t="s">
        <v>8</v>
      </c>
      <c r="B6">
        <v>100</v>
      </c>
      <c r="C6">
        <f>0.3*B6</f>
        <v>30</v>
      </c>
      <c r="D6" s="2">
        <v>2.2896178965543129E-3</v>
      </c>
      <c r="E6" s="3">
        <v>0</v>
      </c>
      <c r="F6" s="3">
        <v>0</v>
      </c>
      <c r="G6" s="3">
        <v>0</v>
      </c>
      <c r="H6" s="3">
        <v>0</v>
      </c>
      <c r="I6" s="3"/>
      <c r="J6" s="5">
        <f>COUNT(C$4:C6)/COUNT(C$4:C$43)</f>
        <v>7.4999999999999997E-2</v>
      </c>
      <c r="K6" s="2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55000000000000004">
      <c r="A7" t="s">
        <v>9</v>
      </c>
      <c r="B7">
        <v>100</v>
      </c>
      <c r="C7">
        <f>0.4*B7</f>
        <v>40</v>
      </c>
      <c r="D7" s="2">
        <v>0</v>
      </c>
      <c r="E7" s="3">
        <v>0</v>
      </c>
      <c r="F7" s="3">
        <v>0</v>
      </c>
      <c r="G7" s="3">
        <v>0</v>
      </c>
      <c r="H7" s="3">
        <v>0</v>
      </c>
      <c r="I7" s="3"/>
      <c r="J7" s="5">
        <f>COUNT(C$4:C7)/COUNT(C$4:C$43)</f>
        <v>0.1</v>
      </c>
      <c r="K7" s="2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55000000000000004">
      <c r="A8" t="s">
        <v>10</v>
      </c>
      <c r="B8">
        <f t="shared" ref="B8:B22" si="0">B4+100</f>
        <v>200</v>
      </c>
      <c r="C8">
        <f>0.1*B8</f>
        <v>20</v>
      </c>
      <c r="D8" s="2">
        <v>0</v>
      </c>
      <c r="E8" s="3">
        <v>3.4101860775446659E-3</v>
      </c>
      <c r="F8" s="3">
        <v>5.9307583957298544E-4</v>
      </c>
      <c r="G8" s="3">
        <v>0</v>
      </c>
      <c r="H8" s="3">
        <v>0</v>
      </c>
      <c r="I8" s="3"/>
      <c r="J8" s="5">
        <f>COUNT(C$4:C8)/COUNT(C$4:C$43)</f>
        <v>0.125</v>
      </c>
      <c r="K8" s="2">
        <v>1.1170175725877234E-4</v>
      </c>
      <c r="L8" s="3">
        <v>0</v>
      </c>
      <c r="M8" s="3">
        <v>0</v>
      </c>
      <c r="N8" s="3">
        <v>0</v>
      </c>
      <c r="O8" s="3">
        <v>0</v>
      </c>
    </row>
    <row r="9" spans="1:15" x14ac:dyDescent="0.55000000000000004">
      <c r="A9" t="s">
        <v>11</v>
      </c>
      <c r="B9">
        <f t="shared" si="0"/>
        <v>200</v>
      </c>
      <c r="C9">
        <f>0.2*B9</f>
        <v>40</v>
      </c>
      <c r="D9" s="2">
        <v>4.4611795522449147E-3</v>
      </c>
      <c r="E9" s="3">
        <v>5.5253141243400317E-4</v>
      </c>
      <c r="F9" s="3">
        <v>5.5253141243400317E-4</v>
      </c>
      <c r="G9" s="3">
        <v>5.5253141243400317E-4</v>
      </c>
      <c r="H9" s="3">
        <v>0</v>
      </c>
      <c r="I9" s="3"/>
      <c r="J9" s="5">
        <f>COUNT(C$4:C9)/COUNT(C$4:C$43)</f>
        <v>0.15</v>
      </c>
      <c r="K9" s="2">
        <v>1.7801338921648945E-4</v>
      </c>
      <c r="L9" s="3">
        <v>0</v>
      </c>
      <c r="M9" s="3">
        <v>0</v>
      </c>
      <c r="N9" s="3">
        <v>0</v>
      </c>
      <c r="O9" s="3">
        <v>0</v>
      </c>
    </row>
    <row r="10" spans="1:15" x14ac:dyDescent="0.55000000000000004">
      <c r="A10" t="s">
        <v>12</v>
      </c>
      <c r="B10">
        <f t="shared" si="0"/>
        <v>200</v>
      </c>
      <c r="C10">
        <f>0.3*B10</f>
        <v>60</v>
      </c>
      <c r="D10" s="2">
        <v>2.4693509964557551E-3</v>
      </c>
      <c r="E10" s="3">
        <v>2.4693509964557551E-3</v>
      </c>
      <c r="F10" s="3">
        <v>0</v>
      </c>
      <c r="G10" s="3">
        <v>0</v>
      </c>
      <c r="H10" s="3">
        <v>0</v>
      </c>
      <c r="I10" s="3"/>
      <c r="J10" s="5">
        <f>COUNT(C$4:C10)/COUNT(C$4:C$43)</f>
        <v>0.17499999999999999</v>
      </c>
      <c r="K10" s="2">
        <v>2.7608965668936519E-4</v>
      </c>
      <c r="L10" s="3">
        <v>3.2224998454664846E-6</v>
      </c>
      <c r="M10" s="3">
        <v>0</v>
      </c>
      <c r="N10" s="3">
        <v>0</v>
      </c>
      <c r="O10" s="3">
        <v>0</v>
      </c>
    </row>
    <row r="11" spans="1:15" x14ac:dyDescent="0.55000000000000004">
      <c r="A11" t="s">
        <v>13</v>
      </c>
      <c r="B11">
        <f t="shared" si="0"/>
        <v>200</v>
      </c>
      <c r="C11">
        <f>0.4*B11</f>
        <v>80</v>
      </c>
      <c r="D11" s="2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5">
        <f>COUNT(C$4:C11)/COUNT(C$4:C$43)</f>
        <v>0.2</v>
      </c>
      <c r="K11" s="2">
        <v>3.0364811521277059E-4</v>
      </c>
      <c r="L11" s="3">
        <v>6.7227505056748497E-5</v>
      </c>
      <c r="M11" s="3">
        <v>7.6453333550012664E-5</v>
      </c>
      <c r="N11" s="3">
        <v>0</v>
      </c>
      <c r="O11" s="3">
        <v>0</v>
      </c>
    </row>
    <row r="12" spans="1:15" x14ac:dyDescent="0.55000000000000004">
      <c r="A12" t="s">
        <v>14</v>
      </c>
      <c r="B12">
        <f t="shared" si="0"/>
        <v>300</v>
      </c>
      <c r="C12">
        <f>0.1*B12</f>
        <v>30</v>
      </c>
      <c r="D12" s="2">
        <v>5.8545603944124896E-3</v>
      </c>
      <c r="E12" s="3">
        <v>5.8545603944124896E-3</v>
      </c>
      <c r="F12" s="3">
        <v>1.3694878115584771E-4</v>
      </c>
      <c r="G12" s="3">
        <v>1.3694878115584771E-4</v>
      </c>
      <c r="H12" s="3">
        <v>0</v>
      </c>
      <c r="I12" s="3"/>
      <c r="J12" s="5">
        <f>COUNT(C$4:C12)/COUNT(C$4:C$43)</f>
        <v>0.22500000000000001</v>
      </c>
      <c r="K12" s="2">
        <v>3.8956822854669407E-4</v>
      </c>
      <c r="L12" s="3">
        <v>7.6453333550012664E-5</v>
      </c>
      <c r="M12" s="3">
        <v>1.1678809634119578E-4</v>
      </c>
      <c r="N12" s="3">
        <v>0</v>
      </c>
      <c r="O12" s="3">
        <v>0</v>
      </c>
    </row>
    <row r="13" spans="1:15" x14ac:dyDescent="0.55000000000000004">
      <c r="A13" t="s">
        <v>15</v>
      </c>
      <c r="B13">
        <f t="shared" si="0"/>
        <v>300</v>
      </c>
      <c r="C13">
        <f>0.2*B13</f>
        <v>60</v>
      </c>
      <c r="D13" s="2">
        <v>2.446552243300211E-3</v>
      </c>
      <c r="E13" s="3">
        <v>7.1514604034929243E-4</v>
      </c>
      <c r="F13" s="3">
        <v>7.1514604034929243E-4</v>
      </c>
      <c r="G13" s="3">
        <v>7.1514604034929243E-4</v>
      </c>
      <c r="H13" s="3">
        <v>0</v>
      </c>
      <c r="I13" s="3"/>
      <c r="J13" s="5">
        <f>COUNT(C$4:C13)/COUNT(C$4:C$43)</f>
        <v>0.25</v>
      </c>
      <c r="K13" s="2">
        <v>4.0314794174342854E-4</v>
      </c>
      <c r="L13" s="3">
        <v>1.1170175725877234E-4</v>
      </c>
      <c r="M13" s="3">
        <v>1.1970218998544376E-4</v>
      </c>
      <c r="N13" s="3">
        <v>7.746969539493185E-5</v>
      </c>
      <c r="O13" s="3">
        <v>0</v>
      </c>
    </row>
    <row r="14" spans="1:15" x14ac:dyDescent="0.55000000000000004">
      <c r="A14" t="s">
        <v>16</v>
      </c>
      <c r="B14">
        <f t="shared" si="0"/>
        <v>300</v>
      </c>
      <c r="C14">
        <f>0.3*B14</f>
        <v>90</v>
      </c>
      <c r="D14" s="2">
        <v>9.7648518117758837E-4</v>
      </c>
      <c r="E14" s="3">
        <v>6.9057735785982603E-4</v>
      </c>
      <c r="F14" s="3">
        <v>5.8061281042991739E-4</v>
      </c>
      <c r="G14" s="3">
        <v>2.903064052149587E-4</v>
      </c>
      <c r="H14" s="3">
        <v>6.1580146560748811E-5</v>
      </c>
      <c r="I14" s="3"/>
      <c r="J14" s="5">
        <f>COUNT(C$4:C14)/COUNT(C$4:C$43)</f>
        <v>0.27500000000000002</v>
      </c>
      <c r="K14" s="2">
        <v>4.0896118059261666E-4</v>
      </c>
      <c r="L14" s="3">
        <v>1.2906930876859177E-4</v>
      </c>
      <c r="M14" s="3">
        <v>1.2906930876859177E-4</v>
      </c>
      <c r="N14" s="3">
        <v>1.1970218998544376E-4</v>
      </c>
      <c r="O14" s="3">
        <v>0</v>
      </c>
    </row>
    <row r="15" spans="1:15" x14ac:dyDescent="0.55000000000000004">
      <c r="A15" t="s">
        <v>17</v>
      </c>
      <c r="B15">
        <f t="shared" si="0"/>
        <v>300</v>
      </c>
      <c r="C15">
        <f>0.4*B15</f>
        <v>120</v>
      </c>
      <c r="D15" s="2">
        <v>3.0364811521277059E-4</v>
      </c>
      <c r="E15" s="3">
        <v>0</v>
      </c>
      <c r="F15" s="3">
        <v>0</v>
      </c>
      <c r="G15" s="3">
        <v>0</v>
      </c>
      <c r="H15" s="3">
        <v>1.3013490651975882E-4</v>
      </c>
      <c r="I15" s="3"/>
      <c r="J15" s="5">
        <f>COUNT(C$4:C15)/COUNT(C$4:C$43)</f>
        <v>0.3</v>
      </c>
      <c r="K15" s="2">
        <v>4.6119156341717387E-4</v>
      </c>
      <c r="L15" s="3">
        <v>1.9613020027910836E-4</v>
      </c>
      <c r="M15" s="3">
        <v>1.3694878115584771E-4</v>
      </c>
      <c r="N15" s="3">
        <v>1.2906930876859177E-4</v>
      </c>
      <c r="O15" s="3">
        <v>0</v>
      </c>
    </row>
    <row r="16" spans="1:15" x14ac:dyDescent="0.55000000000000004">
      <c r="A16" t="s">
        <v>18</v>
      </c>
      <c r="B16">
        <f t="shared" si="0"/>
        <v>400</v>
      </c>
      <c r="C16">
        <f>0.1*B16</f>
        <v>40</v>
      </c>
      <c r="D16" s="2">
        <v>1.2570909019034253E-2</v>
      </c>
      <c r="E16" s="3">
        <v>1.0080445911489731E-2</v>
      </c>
      <c r="F16" s="3">
        <v>2.0160891822979463E-3</v>
      </c>
      <c r="G16" s="3">
        <v>3.7554602415353902E-4</v>
      </c>
      <c r="H16" s="3">
        <v>0</v>
      </c>
      <c r="I16" s="3"/>
      <c r="J16" s="5">
        <f>COUNT(C$4:C16)/COUNT(C$4:C$43)</f>
        <v>0.32500000000000001</v>
      </c>
      <c r="K16" s="2">
        <v>4.8789784357278616E-4</v>
      </c>
      <c r="L16" s="3">
        <v>2.9360914524731489E-4</v>
      </c>
      <c r="M16" s="3">
        <v>1.4584040533574725E-4</v>
      </c>
      <c r="N16" s="3">
        <v>1.3327704009402088E-4</v>
      </c>
      <c r="O16" s="3">
        <v>0</v>
      </c>
    </row>
    <row r="17" spans="1:15" x14ac:dyDescent="0.55000000000000004">
      <c r="A17" t="s">
        <v>19</v>
      </c>
      <c r="B17">
        <f t="shared" si="0"/>
        <v>400</v>
      </c>
      <c r="C17">
        <f>0.2*B17</f>
        <v>80</v>
      </c>
      <c r="D17" s="2">
        <v>3.8956822854669407E-4</v>
      </c>
      <c r="E17" s="3">
        <v>1.20116870468564E-3</v>
      </c>
      <c r="F17" s="3">
        <v>4.76138946001515E-4</v>
      </c>
      <c r="G17" s="3">
        <v>0</v>
      </c>
      <c r="H17" s="3">
        <v>0</v>
      </c>
      <c r="I17" s="3"/>
      <c r="J17" s="5">
        <f>COUNT(C$4:C17)/COUNT(C$4:C$43)</f>
        <v>0.35</v>
      </c>
      <c r="K17" s="2">
        <v>7.8932098945519024E-4</v>
      </c>
      <c r="L17" s="3">
        <v>3.7746294572082843E-4</v>
      </c>
      <c r="M17" s="3">
        <v>2.1711682221138494E-4</v>
      </c>
      <c r="N17" s="3">
        <v>1.3694878115584771E-4</v>
      </c>
      <c r="O17" s="3">
        <v>6.1580146560748811E-5</v>
      </c>
    </row>
    <row r="18" spans="1:15" x14ac:dyDescent="0.55000000000000004">
      <c r="A18" t="s">
        <v>20</v>
      </c>
      <c r="B18">
        <f t="shared" si="0"/>
        <v>400</v>
      </c>
      <c r="C18">
        <f>0.3*B18</f>
        <v>120</v>
      </c>
      <c r="D18" s="2">
        <v>9.8567998088987794E-4</v>
      </c>
      <c r="E18" s="3">
        <v>1.9613020027910836E-4</v>
      </c>
      <c r="F18" s="3">
        <v>1.4584040533574725E-4</v>
      </c>
      <c r="G18" s="3">
        <v>1.4584040533574725E-4</v>
      </c>
      <c r="H18" s="3">
        <v>3.4448509536202368E-4</v>
      </c>
      <c r="I18" s="3"/>
      <c r="J18" s="5">
        <f>COUNT(C$4:C18)/COUNT(C$4:C$43)</f>
        <v>0.375</v>
      </c>
      <c r="K18" s="2">
        <v>9.5796498760786317E-4</v>
      </c>
      <c r="L18" s="3">
        <v>4.8880777572811484E-4</v>
      </c>
      <c r="M18" s="3">
        <v>2.6107768954077086E-4</v>
      </c>
      <c r="N18" s="3">
        <v>1.4584040533574725E-4</v>
      </c>
      <c r="O18" s="3">
        <v>6.2986394938693236E-5</v>
      </c>
    </row>
    <row r="19" spans="1:15" x14ac:dyDescent="0.55000000000000004">
      <c r="A19" t="s">
        <v>21</v>
      </c>
      <c r="B19">
        <f t="shared" si="0"/>
        <v>400</v>
      </c>
      <c r="C19">
        <f>0.4*B19</f>
        <v>160</v>
      </c>
      <c r="D19" s="2">
        <v>4.0896118059261666E-4</v>
      </c>
      <c r="E19" s="3">
        <v>1.2906930876859177E-4</v>
      </c>
      <c r="F19" s="3">
        <v>1.2906930876859177E-4</v>
      </c>
      <c r="G19" s="3">
        <v>1.2906930876859177E-4</v>
      </c>
      <c r="H19" s="3">
        <v>2.7554122096665662E-4</v>
      </c>
      <c r="I19" s="3"/>
      <c r="J19" s="5">
        <f>COUNT(C$4:C19)/COUNT(C$4:C$43)</f>
        <v>0.4</v>
      </c>
      <c r="K19" s="2">
        <v>9.7648518117758837E-4</v>
      </c>
      <c r="L19" s="3">
        <v>5.5253141243400317E-4</v>
      </c>
      <c r="M19" s="3">
        <v>2.6801627537252821E-4</v>
      </c>
      <c r="N19" s="3">
        <v>1.5925739061987024E-4</v>
      </c>
      <c r="O19" s="3">
        <v>1.3013490651975882E-4</v>
      </c>
    </row>
    <row r="20" spans="1:15" x14ac:dyDescent="0.55000000000000004">
      <c r="A20" t="s">
        <v>22</v>
      </c>
      <c r="B20">
        <f t="shared" si="0"/>
        <v>500</v>
      </c>
      <c r="C20">
        <f>0.1*B20</f>
        <v>50</v>
      </c>
      <c r="D20" s="2">
        <v>3.7209541039557592E-3</v>
      </c>
      <c r="E20" s="3">
        <v>5.696909041918473E-3</v>
      </c>
      <c r="F20" s="3">
        <v>6.9286731590900339E-4</v>
      </c>
      <c r="G20" s="3">
        <v>6.9286731590900339E-4</v>
      </c>
      <c r="H20" s="3">
        <v>0</v>
      </c>
      <c r="I20" s="3"/>
      <c r="J20" s="5">
        <f>COUNT(C$4:C20)/COUNT(C$4:C$43)</f>
        <v>0.42499999999999999</v>
      </c>
      <c r="K20" s="2">
        <v>9.7775416796584799E-4</v>
      </c>
      <c r="L20" s="3">
        <v>6.2168227608852143E-4</v>
      </c>
      <c r="M20" s="3">
        <v>3.2713455295805128E-4</v>
      </c>
      <c r="N20" s="3">
        <v>2.1711682221138494E-4</v>
      </c>
      <c r="O20" s="3">
        <v>1.7801338921648945E-4</v>
      </c>
    </row>
    <row r="21" spans="1:15" x14ac:dyDescent="0.55000000000000004">
      <c r="A21" t="s">
        <v>23</v>
      </c>
      <c r="B21">
        <f t="shared" si="0"/>
        <v>500</v>
      </c>
      <c r="C21">
        <f>0.2*B21</f>
        <v>100</v>
      </c>
      <c r="D21" s="2">
        <v>2.6034376574659871E-3</v>
      </c>
      <c r="E21" s="3">
        <v>1.4591848160797269E-3</v>
      </c>
      <c r="F21" s="3">
        <v>1.4591848160797269E-3</v>
      </c>
      <c r="G21" s="3">
        <v>1.203739992161693E-3</v>
      </c>
      <c r="H21" s="3">
        <v>6.2986394938693236E-5</v>
      </c>
      <c r="I21" s="3"/>
      <c r="J21" s="5">
        <f>COUNT(C$4:C21)/COUNT(C$4:C$43)</f>
        <v>0.45</v>
      </c>
      <c r="K21" s="2">
        <v>9.8567998088987794E-4</v>
      </c>
      <c r="L21" s="3">
        <v>6.2841725244181434E-4</v>
      </c>
      <c r="M21" s="3">
        <v>3.843563452047298E-4</v>
      </c>
      <c r="N21" s="3">
        <v>2.903064052149587E-4</v>
      </c>
      <c r="O21" s="3">
        <v>2.7554122096665662E-4</v>
      </c>
    </row>
    <row r="22" spans="1:15" x14ac:dyDescent="0.55000000000000004">
      <c r="A22" t="s">
        <v>24</v>
      </c>
      <c r="B22">
        <f t="shared" si="0"/>
        <v>500</v>
      </c>
      <c r="C22">
        <f>0.3*B22</f>
        <v>150</v>
      </c>
      <c r="D22" s="2">
        <v>7.8932098945519024E-4</v>
      </c>
      <c r="E22" s="3">
        <v>1.4992236452690984E-3</v>
      </c>
      <c r="F22" s="3">
        <v>1.4992236452690984E-3</v>
      </c>
      <c r="G22" s="3">
        <v>7.795962955399312E-4</v>
      </c>
      <c r="H22" s="3">
        <v>4.1816183835613772E-4</v>
      </c>
      <c r="I22" s="3"/>
      <c r="J22" s="5">
        <f>COUNT(C$4:C22)/COUNT(C$4:C$43)</f>
        <v>0.47499999999999998</v>
      </c>
      <c r="K22" s="2">
        <v>1.1556887995082066E-3</v>
      </c>
      <c r="L22" s="3">
        <v>6.9057735785982603E-4</v>
      </c>
      <c r="M22" s="3">
        <v>4.5687560947451933E-4</v>
      </c>
      <c r="N22" s="3">
        <v>3.7554602415353902E-4</v>
      </c>
      <c r="O22" s="3">
        <v>2.8683354958776149E-4</v>
      </c>
    </row>
    <row r="23" spans="1:15" x14ac:dyDescent="0.55000000000000004">
      <c r="A23" t="s">
        <v>25</v>
      </c>
      <c r="B23">
        <v>500</v>
      </c>
      <c r="C23">
        <f>0.4*B23</f>
        <v>200</v>
      </c>
      <c r="D23" s="2">
        <v>1.7801338921648945E-4</v>
      </c>
      <c r="E23" s="3">
        <v>3.7746294572082843E-4</v>
      </c>
      <c r="F23" s="3">
        <v>3.2713455295805128E-4</v>
      </c>
      <c r="G23" s="3">
        <v>1.3327704009402088E-4</v>
      </c>
      <c r="H23" s="3">
        <v>1.7801338921648945E-4</v>
      </c>
      <c r="I23" s="3"/>
      <c r="J23" s="5">
        <f>COUNT(C$4:C23)/COUNT(C$4:C$43)</f>
        <v>0.5</v>
      </c>
      <c r="K23" s="2">
        <v>1.1656660804646494E-3</v>
      </c>
      <c r="L23" s="3">
        <v>7.1514604034929243E-4</v>
      </c>
      <c r="M23" s="3">
        <v>4.76138946001515E-4</v>
      </c>
      <c r="N23" s="3">
        <v>3.7968128932083588E-4</v>
      </c>
      <c r="O23" s="3">
        <v>3.4448509536202368E-4</v>
      </c>
    </row>
    <row r="24" spans="1:15" x14ac:dyDescent="0.55000000000000004">
      <c r="A24" t="s">
        <v>26</v>
      </c>
      <c r="B24">
        <f>B19+100</f>
        <v>500</v>
      </c>
      <c r="C24">
        <f>0.1*B24</f>
        <v>50</v>
      </c>
      <c r="D24" s="2">
        <v>4.6609245529873524E-3</v>
      </c>
      <c r="E24" s="3">
        <v>7.4683820322721329E-3</v>
      </c>
      <c r="F24" s="3">
        <v>1.317415321994476E-3</v>
      </c>
      <c r="G24" s="3">
        <v>3.3071667393516501E-3</v>
      </c>
      <c r="H24" s="3">
        <v>6.6325047245239133E-4</v>
      </c>
      <c r="I24" s="3"/>
      <c r="J24" s="5">
        <f>COUNT(C$4:C24)/COUNT(C$4:C$43)</f>
        <v>0.52500000000000002</v>
      </c>
      <c r="K24" s="2">
        <v>1.3035359979691227E-3</v>
      </c>
      <c r="L24" s="3">
        <v>8.4799812236276151E-4</v>
      </c>
      <c r="M24" s="3">
        <v>5.5253141243400317E-4</v>
      </c>
      <c r="N24" s="3">
        <v>4.5687560947451933E-4</v>
      </c>
      <c r="O24" s="3">
        <v>4.1816183835613772E-4</v>
      </c>
    </row>
    <row r="25" spans="1:15" x14ac:dyDescent="0.55000000000000004">
      <c r="A25" t="s">
        <v>27</v>
      </c>
      <c r="B25">
        <f>B20+100</f>
        <v>600</v>
      </c>
      <c r="C25">
        <f>0.2*B25</f>
        <v>120</v>
      </c>
      <c r="D25" s="2">
        <v>9.5796498760786317E-4</v>
      </c>
      <c r="E25" s="3">
        <v>4.8880777572811484E-4</v>
      </c>
      <c r="F25" s="3">
        <v>4.5687560947451933E-4</v>
      </c>
      <c r="G25" s="3">
        <v>4.5687560947451933E-4</v>
      </c>
      <c r="H25" s="3">
        <v>6.7794445276864168E-4</v>
      </c>
      <c r="I25" s="3"/>
      <c r="J25" s="5">
        <f>COUNT(C$4:C25)/COUNT(C$4:C$43)</f>
        <v>0.55000000000000004</v>
      </c>
      <c r="K25" s="2">
        <v>1.3992979005132006E-3</v>
      </c>
      <c r="L25" s="3">
        <v>9.4585524179627788E-4</v>
      </c>
      <c r="M25" s="3">
        <v>5.8061281042991739E-4</v>
      </c>
      <c r="N25" s="3">
        <v>5.5253141243400317E-4</v>
      </c>
      <c r="O25" s="3">
        <v>4.8886797366509346E-4</v>
      </c>
    </row>
    <row r="26" spans="1:15" x14ac:dyDescent="0.55000000000000004">
      <c r="A26" t="s">
        <v>28</v>
      </c>
      <c r="B26">
        <f>B21+100</f>
        <v>600</v>
      </c>
      <c r="C26">
        <f>0.3*B26</f>
        <v>180</v>
      </c>
      <c r="D26" s="2">
        <v>4.0314794174342854E-4</v>
      </c>
      <c r="E26" s="3">
        <v>2.9360914524731489E-4</v>
      </c>
      <c r="F26" s="3">
        <v>1.1970218998544376E-4</v>
      </c>
      <c r="G26" s="3">
        <v>1.1970218998544376E-4</v>
      </c>
      <c r="H26" s="3">
        <v>2.8683354958776149E-4</v>
      </c>
      <c r="I26" s="3"/>
      <c r="J26" s="5">
        <f>COUNT(C$4:C26)/COUNT(C$4:C$43)</f>
        <v>0.57499999999999996</v>
      </c>
      <c r="K26" s="2">
        <v>1.5694598221346898E-3</v>
      </c>
      <c r="L26" s="3">
        <v>1.0204490643935093E-3</v>
      </c>
      <c r="M26" s="3">
        <v>5.9307583957298544E-4</v>
      </c>
      <c r="N26" s="3">
        <v>6.9286731590900339E-4</v>
      </c>
      <c r="O26" s="3">
        <v>6.6325047245239133E-4</v>
      </c>
    </row>
    <row r="27" spans="1:15" x14ac:dyDescent="0.55000000000000004">
      <c r="A27" t="s">
        <v>29</v>
      </c>
      <c r="B27">
        <f>B22+100</f>
        <v>600</v>
      </c>
      <c r="C27">
        <f>0.4*B27</f>
        <v>240</v>
      </c>
      <c r="D27" s="2">
        <v>2.7608965668936519E-4</v>
      </c>
      <c r="E27" s="3">
        <v>6.7227505056748497E-5</v>
      </c>
      <c r="F27" s="3">
        <v>2.6107768954077086E-4</v>
      </c>
      <c r="G27" s="3">
        <v>1.5925739061987024E-4</v>
      </c>
      <c r="H27" s="3">
        <v>4.8886797366509346E-4</v>
      </c>
      <c r="I27" s="3"/>
      <c r="J27" s="5">
        <f>COUNT(C$4:C27)/COUNT(C$4:C$43)</f>
        <v>0.6</v>
      </c>
      <c r="K27" s="2">
        <v>1.9879957734665198E-3</v>
      </c>
      <c r="L27" s="3">
        <v>1.20116870468564E-3</v>
      </c>
      <c r="M27" s="3">
        <v>6.9286731590900339E-4</v>
      </c>
      <c r="N27" s="3">
        <v>7.0158210091041682E-4</v>
      </c>
      <c r="O27" s="3">
        <v>6.7794445276864168E-4</v>
      </c>
    </row>
    <row r="28" spans="1:15" x14ac:dyDescent="0.55000000000000004">
      <c r="A28" t="s">
        <v>30</v>
      </c>
      <c r="B28">
        <f t="shared" ref="B28:B43" si="1">B24+100</f>
        <v>600</v>
      </c>
      <c r="C28">
        <f>0.1*B28</f>
        <v>60</v>
      </c>
      <c r="D28" s="2">
        <v>5.3167053991244667E-3</v>
      </c>
      <c r="E28" s="3">
        <v>5.3167053991244667E-3</v>
      </c>
      <c r="F28" s="3">
        <v>4.0128627790088096E-3</v>
      </c>
      <c r="G28" s="3">
        <v>3.161649462249365E-3</v>
      </c>
      <c r="H28" s="3">
        <v>4.2087769550883643E-3</v>
      </c>
      <c r="I28" s="3"/>
      <c r="J28" s="5">
        <f>COUNT(C$4:C28)/COUNT(C$4:C$43)</f>
        <v>0.625</v>
      </c>
      <c r="K28" s="2">
        <v>2.2896178965543129E-3</v>
      </c>
      <c r="L28" s="3">
        <v>1.4591848160797269E-3</v>
      </c>
      <c r="M28" s="3">
        <v>7.0158210091041682E-4</v>
      </c>
      <c r="N28" s="3">
        <v>7.1514604034929243E-4</v>
      </c>
      <c r="O28" s="3">
        <v>7.0158210091041682E-4</v>
      </c>
    </row>
    <row r="29" spans="1:15" x14ac:dyDescent="0.55000000000000004">
      <c r="A29" t="s">
        <v>31</v>
      </c>
      <c r="B29">
        <f t="shared" si="1"/>
        <v>700</v>
      </c>
      <c r="C29">
        <f>0.2*B29</f>
        <v>140</v>
      </c>
      <c r="D29" s="2">
        <v>1.9879957734665198E-3</v>
      </c>
      <c r="E29" s="3">
        <v>2.0007044222466711E-3</v>
      </c>
      <c r="F29" s="3">
        <v>2.0007044222466711E-3</v>
      </c>
      <c r="G29" s="3">
        <v>1.8808800194623878E-3</v>
      </c>
      <c r="H29" s="3">
        <v>1.6212604800964405E-3</v>
      </c>
      <c r="I29" s="3"/>
      <c r="J29" s="5">
        <f>COUNT(C$4:C29)/COUNT(C$4:C$43)</f>
        <v>0.65</v>
      </c>
      <c r="K29" s="2">
        <v>2.446552243300211E-3</v>
      </c>
      <c r="L29" s="3">
        <v>1.4992236452690984E-3</v>
      </c>
      <c r="M29" s="3">
        <v>7.1514604034929243E-4</v>
      </c>
      <c r="N29" s="3">
        <v>7.795962955399312E-4</v>
      </c>
      <c r="O29" s="3">
        <v>7.2649133861292232E-4</v>
      </c>
    </row>
    <row r="30" spans="1:15" x14ac:dyDescent="0.55000000000000004">
      <c r="A30" t="s">
        <v>32</v>
      </c>
      <c r="B30">
        <f t="shared" si="1"/>
        <v>700</v>
      </c>
      <c r="C30">
        <f>0.3*B30</f>
        <v>210</v>
      </c>
      <c r="D30" s="2">
        <v>1.3035359979691227E-3</v>
      </c>
      <c r="E30" s="3">
        <v>1.0204490643935093E-3</v>
      </c>
      <c r="F30" s="3">
        <v>2.1711682221138494E-4</v>
      </c>
      <c r="G30" s="3">
        <v>2.1711682221138494E-4</v>
      </c>
      <c r="H30" s="3">
        <v>8.1251795389106749E-4</v>
      </c>
      <c r="I30" s="3"/>
      <c r="J30" s="5">
        <f>COUNT(C$4:C30)/COUNT(C$4:C$43)</f>
        <v>0.67500000000000004</v>
      </c>
      <c r="K30" s="2">
        <v>2.4693509964557551E-3</v>
      </c>
      <c r="L30" s="3">
        <v>1.6335378656979723E-3</v>
      </c>
      <c r="M30" s="3">
        <v>8.1789469924639397E-4</v>
      </c>
      <c r="N30" s="3">
        <v>9.323796922184476E-4</v>
      </c>
      <c r="O30" s="3">
        <v>7.4101447769065246E-4</v>
      </c>
    </row>
    <row r="31" spans="1:15" x14ac:dyDescent="0.55000000000000004">
      <c r="A31" t="s">
        <v>33</v>
      </c>
      <c r="B31">
        <f t="shared" si="1"/>
        <v>700</v>
      </c>
      <c r="C31">
        <f>0.4*B31</f>
        <v>280</v>
      </c>
      <c r="D31" s="2">
        <v>9.7775416796584799E-4</v>
      </c>
      <c r="E31" s="3">
        <v>6.2168227608852143E-4</v>
      </c>
      <c r="F31" s="3">
        <v>2.6801627537252821E-4</v>
      </c>
      <c r="G31" s="3">
        <v>7.746969539493185E-5</v>
      </c>
      <c r="H31" s="3">
        <v>7.4101447769065246E-4</v>
      </c>
      <c r="I31" s="3"/>
      <c r="J31" s="5">
        <f>COUNT(C$4:C31)/COUNT(C$4:C$43)</f>
        <v>0.7</v>
      </c>
      <c r="K31" s="2">
        <v>2.6034376574659871E-3</v>
      </c>
      <c r="L31" s="3">
        <v>2.0007044222466711E-3</v>
      </c>
      <c r="M31" s="3">
        <v>9.3794294671110099E-4</v>
      </c>
      <c r="N31" s="3">
        <v>1.203739992161693E-3</v>
      </c>
      <c r="O31" s="3">
        <v>8.1251795389106749E-4</v>
      </c>
    </row>
    <row r="32" spans="1:15" x14ac:dyDescent="0.55000000000000004">
      <c r="A32" t="s">
        <v>34</v>
      </c>
      <c r="B32">
        <f t="shared" si="1"/>
        <v>700</v>
      </c>
      <c r="C32">
        <f>0.1*B32</f>
        <v>70</v>
      </c>
      <c r="D32" s="2">
        <v>5.283773735088656E-3</v>
      </c>
      <c r="E32" s="3">
        <v>2.9115740304353744E-3</v>
      </c>
      <c r="F32" s="3">
        <v>4.2050250835244706E-3</v>
      </c>
      <c r="G32" s="3">
        <v>3.8227500759313369E-3</v>
      </c>
      <c r="H32" s="3">
        <v>2.9115740304353744E-3</v>
      </c>
      <c r="I32" s="3"/>
      <c r="J32" s="5">
        <f>COUNT(C$4:C32)/COUNT(C$4:C$43)</f>
        <v>0.72499999999999998</v>
      </c>
      <c r="K32" s="2">
        <v>3.1682108633442627E-3</v>
      </c>
      <c r="L32" s="3">
        <v>2.0459124536169088E-3</v>
      </c>
      <c r="M32" s="3">
        <v>1.317415321994476E-3</v>
      </c>
      <c r="N32" s="3">
        <v>1.2872422109981576E-3</v>
      </c>
      <c r="O32" s="3">
        <v>8.4120443651219815E-4</v>
      </c>
    </row>
    <row r="33" spans="1:15" x14ac:dyDescent="0.55000000000000004">
      <c r="A33" t="s">
        <v>35</v>
      </c>
      <c r="B33">
        <f t="shared" si="1"/>
        <v>800</v>
      </c>
      <c r="C33">
        <f>0.2*B33</f>
        <v>160</v>
      </c>
      <c r="D33" s="2">
        <v>5.2238795507407506E-3</v>
      </c>
      <c r="E33" s="3">
        <v>2.8432709954112297E-3</v>
      </c>
      <c r="F33" s="3">
        <v>9.3794294671110099E-4</v>
      </c>
      <c r="G33" s="3">
        <v>1.7174590578790713E-3</v>
      </c>
      <c r="H33" s="3">
        <v>8.4120443651219815E-4</v>
      </c>
      <c r="I33" s="3"/>
      <c r="J33" s="5">
        <f>COUNT(C$4:C33)/COUNT(C$4:C$43)</f>
        <v>0.75</v>
      </c>
      <c r="K33" s="2">
        <v>3.7209541039557592E-3</v>
      </c>
      <c r="L33" s="3">
        <v>2.4693509964557551E-3</v>
      </c>
      <c r="M33" s="3">
        <v>1.4591848160797269E-3</v>
      </c>
      <c r="N33" s="3">
        <v>1.5694598221346898E-3</v>
      </c>
      <c r="O33" s="3">
        <v>1.1184706149599134E-3</v>
      </c>
    </row>
    <row r="34" spans="1:15" x14ac:dyDescent="0.55000000000000004">
      <c r="A34" t="s">
        <v>36</v>
      </c>
      <c r="B34">
        <f t="shared" si="1"/>
        <v>800</v>
      </c>
      <c r="C34">
        <f>0.3*B34</f>
        <v>240</v>
      </c>
      <c r="D34" s="2">
        <v>1.1556887995082066E-3</v>
      </c>
      <c r="E34" s="3">
        <v>9.4585524179627788E-4</v>
      </c>
      <c r="F34" s="3">
        <v>1.1678809634119578E-4</v>
      </c>
      <c r="G34" s="3">
        <v>9.323796922184476E-4</v>
      </c>
      <c r="H34" s="3">
        <v>1.1184706149599134E-3</v>
      </c>
      <c r="I34" s="3"/>
      <c r="J34" s="5">
        <f>COUNT(C$4:C34)/COUNT(C$4:C$43)</f>
        <v>0.77500000000000002</v>
      </c>
      <c r="K34" s="2">
        <v>4.4611795522449147E-3</v>
      </c>
      <c r="L34" s="3">
        <v>2.8432709954112297E-3</v>
      </c>
      <c r="M34" s="3">
        <v>1.4992236452690984E-3</v>
      </c>
      <c r="N34" s="3">
        <v>1.7174590578790713E-3</v>
      </c>
      <c r="O34" s="3">
        <v>1.2872422109981576E-3</v>
      </c>
    </row>
    <row r="35" spans="1:15" x14ac:dyDescent="0.55000000000000004">
      <c r="A35" t="s">
        <v>37</v>
      </c>
      <c r="B35">
        <f t="shared" si="1"/>
        <v>800</v>
      </c>
      <c r="C35">
        <f>0.4*B35</f>
        <v>320</v>
      </c>
      <c r="D35" s="2">
        <v>4.8789784357278616E-4</v>
      </c>
      <c r="E35" s="3">
        <v>7.6453333550012664E-5</v>
      </c>
      <c r="F35" s="3">
        <v>7.6453333550012664E-5</v>
      </c>
      <c r="G35" s="3">
        <v>3.7968128932083588E-4</v>
      </c>
      <c r="H35" s="3">
        <v>7.2649133861292232E-4</v>
      </c>
      <c r="I35" s="3"/>
      <c r="J35" s="5">
        <f>COUNT(C$4:C35)/COUNT(C$4:C$43)</f>
        <v>0.8</v>
      </c>
      <c r="K35" s="2">
        <v>4.6609245529873524E-3</v>
      </c>
      <c r="L35" s="3">
        <v>2.9115740304353744E-3</v>
      </c>
      <c r="M35" s="3">
        <v>1.8644844984873129E-3</v>
      </c>
      <c r="N35" s="3">
        <v>1.7236824835647913E-3</v>
      </c>
      <c r="O35" s="3">
        <v>1.5694598221346898E-3</v>
      </c>
    </row>
    <row r="36" spans="1:15" x14ac:dyDescent="0.55000000000000004">
      <c r="A36" t="s">
        <v>38</v>
      </c>
      <c r="B36">
        <f t="shared" si="1"/>
        <v>800</v>
      </c>
      <c r="C36">
        <f>0.1*B36</f>
        <v>80</v>
      </c>
      <c r="D36" s="2">
        <v>1.1577833862248765E-2</v>
      </c>
      <c r="E36" s="3">
        <v>9.1498205019282502E-3</v>
      </c>
      <c r="F36" s="3">
        <v>9.1498205019282502E-3</v>
      </c>
      <c r="G36" s="3">
        <v>7.7796380052808246E-3</v>
      </c>
      <c r="H36" s="3">
        <v>7.1299466086942034E-3</v>
      </c>
      <c r="I36" s="3"/>
      <c r="J36" s="5">
        <f>COUNT(C$4:C36)/COUNT(C$4:C$43)</f>
        <v>0.82499999999999996</v>
      </c>
      <c r="K36" s="2">
        <v>5.2238795507407506E-3</v>
      </c>
      <c r="L36" s="3">
        <v>3.4101860775446659E-3</v>
      </c>
      <c r="M36" s="3">
        <v>1.9419236926481727E-3</v>
      </c>
      <c r="N36" s="3">
        <v>1.8808800194623878E-3</v>
      </c>
      <c r="O36" s="3">
        <v>1.6212604800964405E-3</v>
      </c>
    </row>
    <row r="37" spans="1:15" x14ac:dyDescent="0.55000000000000004">
      <c r="A37" t="s">
        <v>39</v>
      </c>
      <c r="B37">
        <f t="shared" si="1"/>
        <v>900</v>
      </c>
      <c r="C37">
        <f>0.2*B37</f>
        <v>180</v>
      </c>
      <c r="D37" s="2">
        <v>4.6119156341717387E-4</v>
      </c>
      <c r="E37" s="3">
        <v>2.0459124536169088E-3</v>
      </c>
      <c r="F37" s="3">
        <v>2.1437072911607916E-3</v>
      </c>
      <c r="G37" s="3">
        <v>4.1607258155033711E-3</v>
      </c>
      <c r="H37" s="3">
        <v>2.8838364025724488E-3</v>
      </c>
      <c r="I37" s="3"/>
      <c r="J37" s="5">
        <f>COUNT(C$4:C37)/COUNT(C$4:C$43)</f>
        <v>0.85</v>
      </c>
      <c r="K37" s="2">
        <v>5.283773735088656E-3</v>
      </c>
      <c r="L37" s="3">
        <v>5.3167053991244667E-3</v>
      </c>
      <c r="M37" s="3">
        <v>2.0007044222466711E-3</v>
      </c>
      <c r="N37" s="3">
        <v>3.161649462249365E-3</v>
      </c>
      <c r="O37" s="3">
        <v>1.7236824835647913E-3</v>
      </c>
    </row>
    <row r="38" spans="1:15" x14ac:dyDescent="0.55000000000000004">
      <c r="A38" t="s">
        <v>40</v>
      </c>
      <c r="B38">
        <f t="shared" si="1"/>
        <v>900</v>
      </c>
      <c r="C38">
        <f>0.3*B38</f>
        <v>270</v>
      </c>
      <c r="D38" s="2">
        <v>1.5694598221346898E-3</v>
      </c>
      <c r="E38" s="3">
        <v>8.4799812236276151E-4</v>
      </c>
      <c r="F38" s="3">
        <v>8.1789469924639397E-4</v>
      </c>
      <c r="G38" s="3">
        <v>1.5694598221346898E-3</v>
      </c>
      <c r="H38" s="3">
        <v>1.5694598221346898E-3</v>
      </c>
      <c r="I38" s="3"/>
      <c r="J38" s="5">
        <f>COUNT(C$4:C38)/COUNT(C$4:C$43)</f>
        <v>0.875</v>
      </c>
      <c r="K38" s="2">
        <v>5.3167053991244667E-3</v>
      </c>
      <c r="L38" s="3">
        <v>5.696909041918473E-3</v>
      </c>
      <c r="M38" s="3">
        <v>2.0160891822979463E-3</v>
      </c>
      <c r="N38" s="3">
        <v>3.3071667393516501E-3</v>
      </c>
      <c r="O38" s="3">
        <v>2.8838364025724488E-3</v>
      </c>
    </row>
    <row r="39" spans="1:15" x14ac:dyDescent="0.55000000000000004">
      <c r="A39" t="s">
        <v>41</v>
      </c>
      <c r="B39">
        <f t="shared" si="1"/>
        <v>900</v>
      </c>
      <c r="C39">
        <f>0.4*B39</f>
        <v>360</v>
      </c>
      <c r="D39" s="2">
        <v>1.1656660804646494E-3</v>
      </c>
      <c r="E39" s="3">
        <v>3.2224998454664846E-6</v>
      </c>
      <c r="F39" s="3">
        <v>3.843563452047298E-4</v>
      </c>
      <c r="G39" s="3">
        <v>1.2872422109981576E-3</v>
      </c>
      <c r="H39" s="3">
        <v>1.2872422109981576E-3</v>
      </c>
      <c r="I39" s="3"/>
      <c r="J39" s="5">
        <f>COUNT(C$4:C39)/COUNT(C$4:C$43)</f>
        <v>0.9</v>
      </c>
      <c r="K39" s="2">
        <v>5.8545603944124896E-3</v>
      </c>
      <c r="L39" s="3">
        <v>5.8545603944124896E-3</v>
      </c>
      <c r="M39" s="3">
        <v>2.1437072911607916E-3</v>
      </c>
      <c r="N39" s="3">
        <v>3.8227500759313369E-3</v>
      </c>
      <c r="O39" s="3">
        <v>2.9115740304353744E-3</v>
      </c>
    </row>
    <row r="40" spans="1:15" x14ac:dyDescent="0.55000000000000004">
      <c r="A40" t="s">
        <v>42</v>
      </c>
      <c r="B40">
        <f t="shared" si="1"/>
        <v>900</v>
      </c>
      <c r="C40">
        <f>0.1*B40</f>
        <v>90</v>
      </c>
      <c r="D40" s="2">
        <v>9.4588656854697247E-3</v>
      </c>
      <c r="E40" s="3">
        <v>7.1290622541188816E-3</v>
      </c>
      <c r="F40" s="3">
        <v>7.1290622541188816E-3</v>
      </c>
      <c r="G40" s="3">
        <v>7.1290622541188816E-3</v>
      </c>
      <c r="H40" s="3">
        <v>4.4722688674907266E-3</v>
      </c>
      <c r="I40" s="3"/>
      <c r="J40" s="5">
        <f>COUNT(C$4:C40)/COUNT(C$4:C$43)</f>
        <v>0.92500000000000004</v>
      </c>
      <c r="K40" s="2">
        <v>6.0601227972251013E-3</v>
      </c>
      <c r="L40" s="3">
        <v>7.1290622541188816E-3</v>
      </c>
      <c r="M40" s="3">
        <v>4.0128627790088096E-3</v>
      </c>
      <c r="N40" s="3">
        <v>3.934640345029319E-3</v>
      </c>
      <c r="O40" s="3">
        <v>3.6979088719881364E-3</v>
      </c>
    </row>
    <row r="41" spans="1:15" x14ac:dyDescent="0.55000000000000004">
      <c r="A41" t="s">
        <v>43</v>
      </c>
      <c r="B41">
        <f t="shared" si="1"/>
        <v>1000</v>
      </c>
      <c r="C41">
        <f>0.2*B41</f>
        <v>200</v>
      </c>
      <c r="D41" s="2">
        <v>3.1682108633442627E-3</v>
      </c>
      <c r="E41" s="3">
        <v>1.6335378656979723E-3</v>
      </c>
      <c r="F41" s="3">
        <v>1.9419236926481727E-3</v>
      </c>
      <c r="G41" s="3">
        <v>3.934640345029319E-3</v>
      </c>
      <c r="H41" s="3">
        <v>3.6979088719881364E-3</v>
      </c>
      <c r="I41" s="3"/>
      <c r="J41" s="5">
        <f>COUNT(C$4:C41)/COUNT(C$4:C$43)</f>
        <v>0.95</v>
      </c>
      <c r="K41" s="2">
        <v>9.4588656854697247E-3</v>
      </c>
      <c r="L41" s="3">
        <v>7.4683820322721329E-3</v>
      </c>
      <c r="M41" s="3">
        <v>4.2050250835244706E-3</v>
      </c>
      <c r="N41" s="3">
        <v>4.1607258155033711E-3</v>
      </c>
      <c r="O41" s="3">
        <v>4.2087769550883643E-3</v>
      </c>
    </row>
    <row r="42" spans="1:15" x14ac:dyDescent="0.55000000000000004">
      <c r="A42" t="s">
        <v>44</v>
      </c>
      <c r="B42">
        <f t="shared" si="1"/>
        <v>1000</v>
      </c>
      <c r="C42">
        <f>0.3*B42</f>
        <v>300</v>
      </c>
      <c r="D42" s="2">
        <v>1.3992979005132006E-3</v>
      </c>
      <c r="E42" s="3">
        <v>6.2841725244181434E-4</v>
      </c>
      <c r="F42" s="3">
        <v>1.8644844984873129E-3</v>
      </c>
      <c r="G42" s="3">
        <v>1.7236824835647913E-3</v>
      </c>
      <c r="H42" s="3">
        <v>1.7236824835647913E-3</v>
      </c>
      <c r="I42" s="3"/>
      <c r="J42" s="5">
        <f>COUNT(C$4:C42)/COUNT(C$4:C$43)</f>
        <v>0.97499999999999998</v>
      </c>
      <c r="K42" s="2">
        <v>1.1577833862248765E-2</v>
      </c>
      <c r="L42" s="3">
        <v>9.1498205019282502E-3</v>
      </c>
      <c r="M42" s="3">
        <v>7.1290622541188816E-3</v>
      </c>
      <c r="N42" s="3">
        <v>7.1290622541188816E-3</v>
      </c>
      <c r="O42" s="3">
        <v>4.4722688674907266E-3</v>
      </c>
    </row>
    <row r="43" spans="1:15" x14ac:dyDescent="0.55000000000000004">
      <c r="A43" t="s">
        <v>45</v>
      </c>
      <c r="B43">
        <f t="shared" si="1"/>
        <v>1000</v>
      </c>
      <c r="C43">
        <f>0.4*B43</f>
        <v>400</v>
      </c>
      <c r="D43" s="2">
        <v>1.1170175725877234E-4</v>
      </c>
      <c r="E43" s="3">
        <v>1.1170175725877234E-4</v>
      </c>
      <c r="F43" s="3">
        <v>7.0158210091041682E-4</v>
      </c>
      <c r="G43" s="3">
        <v>7.0158210091041682E-4</v>
      </c>
      <c r="H43" s="3">
        <v>7.0158210091041682E-4</v>
      </c>
      <c r="I43" s="3"/>
      <c r="J43" s="5">
        <f>COUNT(C$4:C43)/COUNT(C$4:C$43)</f>
        <v>1</v>
      </c>
      <c r="K43" s="2">
        <v>1.2570909019034253E-2</v>
      </c>
      <c r="L43" s="3">
        <v>1.0080445911489731E-2</v>
      </c>
      <c r="M43" s="3">
        <v>9.1498205019282502E-3</v>
      </c>
      <c r="N43" s="3">
        <v>7.7796380052808246E-3</v>
      </c>
      <c r="O43" s="3">
        <v>7.1299466086942034E-3</v>
      </c>
    </row>
    <row r="44" spans="1:15" x14ac:dyDescent="0.55000000000000004">
      <c r="D44" s="6"/>
      <c r="E44" s="6"/>
      <c r="F44" s="6"/>
      <c r="G44" s="6"/>
      <c r="H44" s="6"/>
      <c r="I44" s="3"/>
      <c r="J44" s="5"/>
      <c r="K44" s="6"/>
      <c r="L44" s="6"/>
      <c r="M44" s="6"/>
      <c r="N44" s="6"/>
    </row>
    <row r="45" spans="1:15" x14ac:dyDescent="0.55000000000000004">
      <c r="C45" t="s">
        <v>51</v>
      </c>
      <c r="D45" s="3">
        <f t="shared" ref="D45:F45" si="2">AVERAGE(D4:D43)</f>
        <v>2.5863986916763899E-3</v>
      </c>
      <c r="E45" s="3">
        <f t="shared" si="2"/>
        <v>1.9984085195472109E-3</v>
      </c>
      <c r="F45" s="3">
        <f t="shared" si="2"/>
        <v>1.1861668752557015E-3</v>
      </c>
      <c r="G45" s="3">
        <f t="shared" ref="G45:H45" si="3">AVERAGE(G4:G43)</f>
        <v>1.2418322525689081E-3</v>
      </c>
      <c r="H45" s="3">
        <f t="shared" si="3"/>
        <v>1.0008759274008725E-3</v>
      </c>
      <c r="I45" s="3"/>
    </row>
    <row r="46" spans="1:15" x14ac:dyDescent="0.55000000000000004">
      <c r="I46" s="3"/>
    </row>
    <row r="47" spans="1:15" x14ac:dyDescent="0.55000000000000004">
      <c r="C47" t="s">
        <v>46</v>
      </c>
      <c r="D47" s="4">
        <f t="shared" ref="D47:H47" si="4">QUARTILE(D$4:D$43,0)</f>
        <v>0</v>
      </c>
      <c r="E47" s="4">
        <f t="shared" si="4"/>
        <v>0</v>
      </c>
      <c r="F47" s="4">
        <f t="shared" si="4"/>
        <v>0</v>
      </c>
      <c r="G47" s="4">
        <f t="shared" si="4"/>
        <v>0</v>
      </c>
      <c r="H47" s="4">
        <f t="shared" si="4"/>
        <v>0</v>
      </c>
      <c r="I47" s="4"/>
    </row>
    <row r="48" spans="1:15" x14ac:dyDescent="0.55000000000000004">
      <c r="C48" t="s">
        <v>47</v>
      </c>
      <c r="D48" s="4">
        <f t="shared" ref="D48:H48" si="5">QUARTILE(D$4:D$43,1)</f>
        <v>4.0750787088031961E-4</v>
      </c>
      <c r="E48" s="4">
        <f t="shared" si="5"/>
        <v>1.2472742089113693E-4</v>
      </c>
      <c r="F48" s="4">
        <f t="shared" si="5"/>
        <v>1.2672752907280475E-4</v>
      </c>
      <c r="G48" s="4">
        <f t="shared" si="5"/>
        <v>1.0914406633781579E-4</v>
      </c>
      <c r="H48" s="4">
        <f t="shared" si="5"/>
        <v>0</v>
      </c>
      <c r="I48" s="4"/>
    </row>
    <row r="49" spans="3:9" x14ac:dyDescent="0.55000000000000004">
      <c r="C49" t="s">
        <v>48</v>
      </c>
      <c r="D49" s="4">
        <f t="shared" ref="D49:H49" si="6">QUARTILE(D$4:D$43,2)</f>
        <v>1.2346010392168859E-3</v>
      </c>
      <c r="E49" s="4">
        <f t="shared" si="6"/>
        <v>7.8157208135602697E-4</v>
      </c>
      <c r="F49" s="4">
        <f t="shared" si="6"/>
        <v>5.1433517921775911E-4</v>
      </c>
      <c r="G49" s="4">
        <f t="shared" si="6"/>
        <v>4.1827844939767761E-4</v>
      </c>
      <c r="H49" s="4">
        <f t="shared" si="6"/>
        <v>3.8132346685908073E-4</v>
      </c>
      <c r="I49" s="4"/>
    </row>
    <row r="50" spans="3:9" x14ac:dyDescent="0.55000000000000004">
      <c r="C50" t="s">
        <v>49</v>
      </c>
      <c r="D50" s="4">
        <f t="shared" ref="D50:H50" si="7">QUARTILE(D$4:D$43,3)</f>
        <v>3.9060104660280483E-3</v>
      </c>
      <c r="E50" s="4">
        <f t="shared" si="7"/>
        <v>2.5628309961946236E-3</v>
      </c>
      <c r="F50" s="4">
        <f t="shared" si="7"/>
        <v>1.4691945233770698E-3</v>
      </c>
      <c r="G50" s="4">
        <f t="shared" si="7"/>
        <v>1.6064596310707852E-3</v>
      </c>
      <c r="H50" s="4">
        <f t="shared" si="7"/>
        <v>1.1606635139694743E-3</v>
      </c>
      <c r="I50" s="4"/>
    </row>
    <row r="51" spans="3:9" x14ac:dyDescent="0.55000000000000004">
      <c r="C51" t="s">
        <v>50</v>
      </c>
      <c r="D51" s="4">
        <f t="shared" ref="D51:H51" si="8">QUARTILE(D$4:D$43,4)</f>
        <v>1.2570909019034253E-2</v>
      </c>
      <c r="E51" s="4">
        <f t="shared" si="8"/>
        <v>1.0080445911489731E-2</v>
      </c>
      <c r="F51" s="4">
        <f t="shared" si="8"/>
        <v>9.1498205019282502E-3</v>
      </c>
      <c r="G51" s="4">
        <f t="shared" si="8"/>
        <v>7.7796380052808246E-3</v>
      </c>
      <c r="H51" s="4">
        <f t="shared" si="8"/>
        <v>7.1299466086942034E-3</v>
      </c>
      <c r="I51" s="4"/>
    </row>
  </sheetData>
  <sortState ref="O4:O43">
    <sortCondition ref="O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Results</vt:lpstr>
      <vt:lpstr>PR tuning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Roberto</dc:creator>
  <dc:description/>
  <cp:lastModifiedBy>utente</cp:lastModifiedBy>
  <cp:revision>1</cp:revision>
  <dcterms:created xsi:type="dcterms:W3CDTF">2016-11-18T11:19:31Z</dcterms:created>
  <dcterms:modified xsi:type="dcterms:W3CDTF">2024-01-10T17:30:42Z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