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media">'Sheet1'!$E$28</definedName>
    <definedName name="rott">'Sheet1'!$B$2</definedName>
    <definedName name="sconto">'Sheet1'!$B$3</definedName>
    <definedName name="tassa">'Sheet1'!$B$4</definedName>
  </definedNames>
  <calcPr fullCalcOnLoad="1"/>
</workbook>
</file>

<file path=xl/sharedStrings.xml><?xml version="1.0" encoding="utf-8"?>
<sst xmlns="http://schemas.openxmlformats.org/spreadsheetml/2006/main" count="65" uniqueCount="39">
  <si>
    <t>nuova/usata</t>
  </si>
  <si>
    <t>sconto</t>
  </si>
  <si>
    <t>costo</t>
  </si>
  <si>
    <t>contanti/rate</t>
  </si>
  <si>
    <t>rottamazione</t>
  </si>
  <si>
    <t>Auto</t>
  </si>
  <si>
    <t>C</t>
  </si>
  <si>
    <t>U</t>
  </si>
  <si>
    <t>tassa</t>
  </si>
  <si>
    <t>Auto1</t>
  </si>
  <si>
    <t>Auto2</t>
  </si>
  <si>
    <t>Auto3</t>
  </si>
  <si>
    <t>Auto4</t>
  </si>
  <si>
    <t>Auto5</t>
  </si>
  <si>
    <t>prezzo di listino</t>
  </si>
  <si>
    <t>Auto6</t>
  </si>
  <si>
    <t>Auto7</t>
  </si>
  <si>
    <t>Auto8</t>
  </si>
  <si>
    <t>Auto9</t>
  </si>
  <si>
    <t>Auto10</t>
  </si>
  <si>
    <t>N</t>
  </si>
  <si>
    <t>R</t>
  </si>
  <si>
    <t>Auto11</t>
  </si>
  <si>
    <t>Auto12</t>
  </si>
  <si>
    <t>Auto13</t>
  </si>
  <si>
    <t>Auto14</t>
  </si>
  <si>
    <t>Auto15</t>
  </si>
  <si>
    <t>Auto con il max rapporto Prezzo "chiavi in mano" - costo</t>
  </si>
  <si>
    <t>Auto con il min rapporto Prezzo "chiavi in mano" - costo</t>
  </si>
  <si>
    <t>Vendite auto della concessionaria</t>
  </si>
  <si>
    <t>Numero auto nuove ventue</t>
  </si>
  <si>
    <t>Percentuale auto nuove</t>
  </si>
  <si>
    <t>Media prezzi chiavi in mano</t>
  </si>
  <si>
    <t>Numero pagamenti in contanti</t>
  </si>
  <si>
    <t>Percentuale pagamenti contanti</t>
  </si>
  <si>
    <t>Media costo</t>
  </si>
  <si>
    <t>Prezzo
"chiavi in mano"</t>
  </si>
  <si>
    <t>rapporto
prezzo / costo</t>
  </si>
  <si>
    <t>Media rapporto prezzo/costo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</si>
</sst>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_([$€]* #,##0.00_);_([$€]* \(#,##0.00\);_([$€]* &quot;-&quot;??_);_(@_)"/>
  </numFmts>
  <fonts count="6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44" fontId="0" fillId="0" borderId="4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18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9" fontId="0" fillId="0" borderId="6" xfId="18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179" fontId="0" fillId="0" borderId="4" xfId="15" applyBorder="1" applyAlignment="1">
      <alignment/>
    </xf>
    <xf numFmtId="0" fontId="0" fillId="0" borderId="5" xfId="0" applyBorder="1" applyAlignment="1">
      <alignment/>
    </xf>
    <xf numFmtId="9" fontId="0" fillId="0" borderId="6" xfId="18" applyBorder="1" applyAlignment="1">
      <alignment/>
    </xf>
    <xf numFmtId="0" fontId="0" fillId="0" borderId="7" xfId="0" applyBorder="1" applyAlignment="1">
      <alignment/>
    </xf>
    <xf numFmtId="179" fontId="0" fillId="0" borderId="9" xfId="15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8" applyNumberFormat="1" applyBorder="1" applyAlignment="1">
      <alignment/>
    </xf>
    <xf numFmtId="0" fontId="0" fillId="0" borderId="6" xfId="0" applyBorder="1" applyAlignment="1">
      <alignment/>
    </xf>
    <xf numFmtId="44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44" fontId="0" fillId="0" borderId="8" xfId="18" applyNumberForma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prezzo di listino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Sheet1!$A$7:$A$21</c:f>
              <c:strCache/>
            </c:strRef>
          </c:cat>
          <c:val>
            <c:numRef>
              <c:f>Sheet1!$C$7:$C$21</c:f>
              <c:numCache/>
            </c:numRef>
          </c:val>
        </c:ser>
        <c:ser>
          <c:idx val="1"/>
          <c:order val="1"/>
          <c:tx>
            <c:strRef>
              <c:f>Sheet1!$H$6</c:f>
              <c:strCache>
                <c:ptCount val="1"/>
                <c:pt idx="0">
                  <c:v>Prezzo
"chiavi in mano"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Sheet1!$A$7:$A$21</c:f>
              <c:strCache/>
            </c:strRef>
          </c:cat>
          <c:val>
            <c:numRef>
              <c:f>Sheet1!$H$7:$H$21</c:f>
              <c:numCache/>
            </c:numRef>
          </c:val>
        </c:ser>
        <c:axId val="8213583"/>
        <c:axId val="6813384"/>
      </c:bar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13583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21</xdr:row>
      <xdr:rowOff>152400</xdr:rowOff>
    </xdr:from>
    <xdr:to>
      <xdr:col>10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381500" y="4352925"/>
        <a:ext cx="43338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4">
      <selection activeCell="E30" sqref="E30"/>
    </sheetView>
  </sheetViews>
  <sheetFormatPr defaultColWidth="9.140625" defaultRowHeight="12.75"/>
  <cols>
    <col min="1" max="1" width="11.57421875" style="0" customWidth="1"/>
    <col min="2" max="2" width="11.8515625" style="0" bestFit="1" customWidth="1"/>
    <col min="3" max="3" width="15.57421875" style="0" bestFit="1" customWidth="1"/>
    <col min="4" max="4" width="12.00390625" style="1" bestFit="1" customWidth="1"/>
    <col min="5" max="5" width="12.421875" style="1" bestFit="1" customWidth="1"/>
    <col min="6" max="7" width="11.8515625" style="0" customWidth="1"/>
    <col min="8" max="8" width="20.8515625" style="0" bestFit="1" customWidth="1"/>
    <col min="9" max="9" width="13.57421875" style="0" customWidth="1"/>
  </cols>
  <sheetData>
    <row r="1" spans="1:5" ht="18">
      <c r="A1" s="39" t="s">
        <v>29</v>
      </c>
      <c r="B1" s="40"/>
      <c r="C1" s="40"/>
      <c r="D1" s="40"/>
      <c r="E1" s="41"/>
    </row>
    <row r="2" spans="1:2" ht="12.75">
      <c r="A2" s="25" t="s">
        <v>4</v>
      </c>
      <c r="B2" s="26">
        <v>500</v>
      </c>
    </row>
    <row r="3" spans="1:2" ht="12.75">
      <c r="A3" s="27" t="s">
        <v>1</v>
      </c>
      <c r="B3" s="28">
        <v>0.05</v>
      </c>
    </row>
    <row r="4" spans="1:2" ht="12.75">
      <c r="A4" s="29" t="s">
        <v>8</v>
      </c>
      <c r="B4" s="30">
        <v>350</v>
      </c>
    </row>
    <row r="6" spans="1:9" ht="25.5" customHeight="1">
      <c r="A6" s="2" t="s">
        <v>5</v>
      </c>
      <c r="B6" s="2" t="s">
        <v>2</v>
      </c>
      <c r="C6" s="2" t="s">
        <v>14</v>
      </c>
      <c r="D6" s="2" t="s">
        <v>0</v>
      </c>
      <c r="E6" s="2" t="s">
        <v>3</v>
      </c>
      <c r="F6" s="2"/>
      <c r="G6" s="2"/>
      <c r="H6" s="4" t="s">
        <v>36</v>
      </c>
      <c r="I6" s="4" t="s">
        <v>37</v>
      </c>
    </row>
    <row r="7" spans="1:9" ht="15.75" customHeight="1">
      <c r="A7" s="3" t="s">
        <v>9</v>
      </c>
      <c r="B7" s="31">
        <v>9050</v>
      </c>
      <c r="C7" s="31">
        <v>11800</v>
      </c>
      <c r="D7" s="32" t="s">
        <v>7</v>
      </c>
      <c r="E7" s="32" t="s">
        <v>6</v>
      </c>
      <c r="F7" s="33">
        <f aca="true" t="shared" si="0" ref="F7:F16">IF(D7="N",C7-rott,C7)</f>
        <v>11800</v>
      </c>
      <c r="G7" s="33">
        <f>IF(E7="C",F7-C7*sconto,F7)</f>
        <v>11210</v>
      </c>
      <c r="H7" s="31">
        <f>IF(OR(D7="N",E7="C"),G7+tassa,G7)</f>
        <v>11560</v>
      </c>
      <c r="I7" s="34">
        <f>H7/B7</f>
        <v>1.2773480662983425</v>
      </c>
    </row>
    <row r="8" spans="1:9" ht="15.75" customHeight="1">
      <c r="A8" s="3" t="s">
        <v>10</v>
      </c>
      <c r="B8" s="31">
        <v>12870</v>
      </c>
      <c r="C8" s="31">
        <v>16500</v>
      </c>
      <c r="D8" s="32" t="s">
        <v>20</v>
      </c>
      <c r="E8" s="32" t="s">
        <v>6</v>
      </c>
      <c r="F8" s="33">
        <f t="shared" si="0"/>
        <v>16000</v>
      </c>
      <c r="G8" s="33">
        <f aca="true" t="shared" si="1" ref="G8:G21">IF(E8="C",F8-C8*sconto,F8)</f>
        <v>15175</v>
      </c>
      <c r="H8" s="31">
        <f aca="true" t="shared" si="2" ref="H8:H21">IF(OR(D8="N",E8="C"),G8+tassa,G8)</f>
        <v>15525</v>
      </c>
      <c r="I8" s="34">
        <f aca="true" t="shared" si="3" ref="I8:I21">H8/B8</f>
        <v>1.2062937062937062</v>
      </c>
    </row>
    <row r="9" spans="1:9" ht="15.75" customHeight="1">
      <c r="A9" s="3" t="s">
        <v>11</v>
      </c>
      <c r="B9" s="31">
        <v>11450</v>
      </c>
      <c r="C9" s="31">
        <v>14850</v>
      </c>
      <c r="D9" s="32" t="s">
        <v>20</v>
      </c>
      <c r="E9" s="32" t="s">
        <v>21</v>
      </c>
      <c r="F9" s="33">
        <f t="shared" si="0"/>
        <v>14350</v>
      </c>
      <c r="G9" s="33">
        <f t="shared" si="1"/>
        <v>14350</v>
      </c>
      <c r="H9" s="31">
        <f t="shared" si="2"/>
        <v>14700</v>
      </c>
      <c r="I9" s="34">
        <f t="shared" si="3"/>
        <v>1.2838427947598254</v>
      </c>
    </row>
    <row r="10" spans="1:9" ht="15.75" customHeight="1">
      <c r="A10" s="3" t="s">
        <v>12</v>
      </c>
      <c r="B10" s="31">
        <v>15000</v>
      </c>
      <c r="C10" s="31">
        <v>19500</v>
      </c>
      <c r="D10" s="32" t="s">
        <v>7</v>
      </c>
      <c r="E10" s="32" t="s">
        <v>21</v>
      </c>
      <c r="F10" s="33">
        <f t="shared" si="0"/>
        <v>19500</v>
      </c>
      <c r="G10" s="33">
        <f t="shared" si="1"/>
        <v>19500</v>
      </c>
      <c r="H10" s="31">
        <f t="shared" si="2"/>
        <v>19500</v>
      </c>
      <c r="I10" s="34">
        <f t="shared" si="3"/>
        <v>1.3</v>
      </c>
    </row>
    <row r="11" spans="1:9" ht="15.75" customHeight="1">
      <c r="A11" s="3" t="s">
        <v>13</v>
      </c>
      <c r="B11" s="31">
        <v>20360</v>
      </c>
      <c r="C11" s="31">
        <v>26380</v>
      </c>
      <c r="D11" s="32" t="s">
        <v>20</v>
      </c>
      <c r="E11" s="32" t="s">
        <v>6</v>
      </c>
      <c r="F11" s="33">
        <f t="shared" si="0"/>
        <v>25880</v>
      </c>
      <c r="G11" s="33">
        <f t="shared" si="1"/>
        <v>24561</v>
      </c>
      <c r="H11" s="31">
        <f t="shared" si="2"/>
        <v>24911</v>
      </c>
      <c r="I11" s="34">
        <f t="shared" si="3"/>
        <v>1.2235265225933203</v>
      </c>
    </row>
    <row r="12" spans="1:9" ht="15.75" customHeight="1">
      <c r="A12" s="3" t="s">
        <v>15</v>
      </c>
      <c r="B12" s="31">
        <v>19890</v>
      </c>
      <c r="C12" s="31">
        <v>25540</v>
      </c>
      <c r="D12" s="32" t="s">
        <v>7</v>
      </c>
      <c r="E12" s="32" t="s">
        <v>21</v>
      </c>
      <c r="F12" s="33">
        <f t="shared" si="0"/>
        <v>25540</v>
      </c>
      <c r="G12" s="33">
        <f t="shared" si="1"/>
        <v>25540</v>
      </c>
      <c r="H12" s="31">
        <f t="shared" si="2"/>
        <v>25540</v>
      </c>
      <c r="I12" s="34">
        <f t="shared" si="3"/>
        <v>1.2840623428858724</v>
      </c>
    </row>
    <row r="13" spans="1:9" ht="15.75" customHeight="1">
      <c r="A13" s="3" t="s">
        <v>16</v>
      </c>
      <c r="B13" s="31">
        <v>21300</v>
      </c>
      <c r="C13" s="31">
        <v>27690</v>
      </c>
      <c r="D13" s="32" t="s">
        <v>7</v>
      </c>
      <c r="E13" s="32" t="s">
        <v>6</v>
      </c>
      <c r="F13" s="33">
        <f t="shared" si="0"/>
        <v>27690</v>
      </c>
      <c r="G13" s="33">
        <f t="shared" si="1"/>
        <v>26305.5</v>
      </c>
      <c r="H13" s="31">
        <f t="shared" si="2"/>
        <v>26655.5</v>
      </c>
      <c r="I13" s="34">
        <f t="shared" si="3"/>
        <v>1.251431924882629</v>
      </c>
    </row>
    <row r="14" spans="1:9" ht="15.75" customHeight="1">
      <c r="A14" s="3" t="s">
        <v>17</v>
      </c>
      <c r="B14" s="31">
        <v>16780</v>
      </c>
      <c r="C14" s="31">
        <v>21800</v>
      </c>
      <c r="D14" s="32" t="s">
        <v>7</v>
      </c>
      <c r="E14" s="32" t="s">
        <v>6</v>
      </c>
      <c r="F14" s="33">
        <f t="shared" si="0"/>
        <v>21800</v>
      </c>
      <c r="G14" s="33">
        <f t="shared" si="1"/>
        <v>20710</v>
      </c>
      <c r="H14" s="31">
        <f t="shared" si="2"/>
        <v>21060</v>
      </c>
      <c r="I14" s="34">
        <f t="shared" si="3"/>
        <v>1.2550655542312277</v>
      </c>
    </row>
    <row r="15" spans="1:9" ht="15.75" customHeight="1">
      <c r="A15" s="3" t="s">
        <v>18</v>
      </c>
      <c r="B15" s="31">
        <v>8500</v>
      </c>
      <c r="C15" s="31">
        <v>11050</v>
      </c>
      <c r="D15" s="32" t="s">
        <v>20</v>
      </c>
      <c r="E15" s="32" t="s">
        <v>6</v>
      </c>
      <c r="F15" s="33">
        <f t="shared" si="0"/>
        <v>10550</v>
      </c>
      <c r="G15" s="33">
        <f t="shared" si="1"/>
        <v>9997.5</v>
      </c>
      <c r="H15" s="31">
        <f t="shared" si="2"/>
        <v>10347.5</v>
      </c>
      <c r="I15" s="34">
        <f t="shared" si="3"/>
        <v>1.2173529411764705</v>
      </c>
    </row>
    <row r="16" spans="1:9" ht="15.75" customHeight="1">
      <c r="A16" s="3" t="s">
        <v>19</v>
      </c>
      <c r="B16" s="31">
        <v>10500</v>
      </c>
      <c r="C16" s="31">
        <v>13650</v>
      </c>
      <c r="D16" s="32" t="s">
        <v>20</v>
      </c>
      <c r="E16" s="32" t="s">
        <v>21</v>
      </c>
      <c r="F16" s="33">
        <f t="shared" si="0"/>
        <v>13150</v>
      </c>
      <c r="G16" s="33">
        <f t="shared" si="1"/>
        <v>13150</v>
      </c>
      <c r="H16" s="31">
        <f t="shared" si="2"/>
        <v>13500</v>
      </c>
      <c r="I16" s="34">
        <f t="shared" si="3"/>
        <v>1.2857142857142858</v>
      </c>
    </row>
    <row r="17" spans="1:9" ht="15.75" customHeight="1">
      <c r="A17" s="3" t="s">
        <v>22</v>
      </c>
      <c r="B17" s="31">
        <v>9650</v>
      </c>
      <c r="C17" s="31">
        <v>12545</v>
      </c>
      <c r="D17" s="32" t="s">
        <v>7</v>
      </c>
      <c r="E17" s="32" t="s">
        <v>21</v>
      </c>
      <c r="F17" s="33">
        <f>IF(D17="N",C17-rott,C17)</f>
        <v>12545</v>
      </c>
      <c r="G17" s="33">
        <f t="shared" si="1"/>
        <v>12545</v>
      </c>
      <c r="H17" s="31">
        <f t="shared" si="2"/>
        <v>12545</v>
      </c>
      <c r="I17" s="34">
        <f t="shared" si="3"/>
        <v>1.3</v>
      </c>
    </row>
    <row r="18" spans="1:9" ht="15.75" customHeight="1">
      <c r="A18" s="3" t="s">
        <v>23</v>
      </c>
      <c r="B18" s="31">
        <v>11470</v>
      </c>
      <c r="C18" s="31">
        <v>14900</v>
      </c>
      <c r="D18" s="32" t="s">
        <v>20</v>
      </c>
      <c r="E18" s="32" t="s">
        <v>6</v>
      </c>
      <c r="F18" s="33">
        <f>IF(D18="N",C18-rott,C18)</f>
        <v>14400</v>
      </c>
      <c r="G18" s="33">
        <f t="shared" si="1"/>
        <v>13655</v>
      </c>
      <c r="H18" s="31">
        <f t="shared" si="2"/>
        <v>14005</v>
      </c>
      <c r="I18" s="34">
        <f t="shared" si="3"/>
        <v>1.2210113339145596</v>
      </c>
    </row>
    <row r="19" spans="1:9" ht="15.75" customHeight="1">
      <c r="A19" s="3" t="s">
        <v>24</v>
      </c>
      <c r="B19" s="31">
        <v>14450</v>
      </c>
      <c r="C19" s="31">
        <v>18780</v>
      </c>
      <c r="D19" s="32" t="s">
        <v>7</v>
      </c>
      <c r="E19" s="32" t="s">
        <v>6</v>
      </c>
      <c r="F19" s="33">
        <f>IF(D19="N",C19-rott,C19)</f>
        <v>18780</v>
      </c>
      <c r="G19" s="33">
        <f t="shared" si="1"/>
        <v>17841</v>
      </c>
      <c r="H19" s="31">
        <f t="shared" si="2"/>
        <v>18191</v>
      </c>
      <c r="I19" s="34">
        <f t="shared" si="3"/>
        <v>1.2588927335640139</v>
      </c>
    </row>
    <row r="20" spans="1:9" ht="15.75" customHeight="1">
      <c r="A20" s="3" t="s">
        <v>25</v>
      </c>
      <c r="B20" s="31">
        <v>14870</v>
      </c>
      <c r="C20" s="31">
        <v>19300</v>
      </c>
      <c r="D20" s="32" t="s">
        <v>7</v>
      </c>
      <c r="E20" s="32" t="s">
        <v>21</v>
      </c>
      <c r="F20" s="33">
        <f>IF(D20="N",C20-rott,C20)</f>
        <v>19300</v>
      </c>
      <c r="G20" s="33">
        <f t="shared" si="1"/>
        <v>19300</v>
      </c>
      <c r="H20" s="31">
        <f t="shared" si="2"/>
        <v>19300</v>
      </c>
      <c r="I20" s="34">
        <f t="shared" si="3"/>
        <v>1.2979152656355077</v>
      </c>
    </row>
    <row r="21" spans="1:9" ht="15.75" customHeight="1">
      <c r="A21" s="3" t="s">
        <v>26</v>
      </c>
      <c r="B21" s="35">
        <v>19360</v>
      </c>
      <c r="C21" s="35">
        <v>25100</v>
      </c>
      <c r="D21" s="36" t="s">
        <v>20</v>
      </c>
      <c r="E21" s="36" t="s">
        <v>21</v>
      </c>
      <c r="F21" s="37">
        <f>IF(D21="N",C21-rott,C21)</f>
        <v>24600</v>
      </c>
      <c r="G21" s="37">
        <f t="shared" si="1"/>
        <v>24600</v>
      </c>
      <c r="H21" s="35">
        <f t="shared" si="2"/>
        <v>24950</v>
      </c>
      <c r="I21" s="38">
        <f t="shared" si="3"/>
        <v>1.2887396694214877</v>
      </c>
    </row>
    <row r="23" spans="1:8" ht="12.75">
      <c r="A23" s="5" t="s">
        <v>35</v>
      </c>
      <c r="B23" s="6"/>
      <c r="C23" s="7"/>
      <c r="D23" s="8"/>
      <c r="E23" s="9">
        <f>AVERAGE(B7:B21)</f>
        <v>14366.666666666666</v>
      </c>
      <c r="H23" s="1"/>
    </row>
    <row r="24" spans="1:8" ht="12.75">
      <c r="A24" s="10" t="s">
        <v>30</v>
      </c>
      <c r="B24" s="11"/>
      <c r="C24" s="12"/>
      <c r="D24" s="13"/>
      <c r="E24" s="14">
        <f>COUNTIF(D7:D21,"=N")</f>
        <v>7</v>
      </c>
      <c r="H24" s="1"/>
    </row>
    <row r="25" spans="1:8" ht="12.75">
      <c r="A25" s="10" t="s">
        <v>31</v>
      </c>
      <c r="B25" s="11"/>
      <c r="C25" s="12"/>
      <c r="D25" s="13"/>
      <c r="E25" s="15">
        <f>E24/COUNTA(A7:A21)</f>
        <v>0.4666666666666667</v>
      </c>
      <c r="H25" s="1"/>
    </row>
    <row r="26" spans="1:8" ht="12.75">
      <c r="A26" s="10" t="s">
        <v>33</v>
      </c>
      <c r="B26" s="11"/>
      <c r="C26" s="12"/>
      <c r="D26" s="13"/>
      <c r="E26" s="14">
        <f>COUNTIF(E7:E21,"=C")</f>
        <v>8</v>
      </c>
      <c r="H26" s="1"/>
    </row>
    <row r="27" spans="1:5" ht="12.75">
      <c r="A27" s="10" t="s">
        <v>34</v>
      </c>
      <c r="B27" s="11"/>
      <c r="C27" s="12"/>
      <c r="D27" s="16"/>
      <c r="E27" s="15">
        <f>E26/COUNTA(B7:B21)</f>
        <v>0.5333333333333333</v>
      </c>
    </row>
    <row r="28" spans="1:5" ht="12.75">
      <c r="A28" s="10" t="s">
        <v>32</v>
      </c>
      <c r="B28" s="11"/>
      <c r="C28" s="12"/>
      <c r="D28" s="16"/>
      <c r="E28" s="17">
        <f>AVERAGE(H7:H21)</f>
        <v>18152.666666666668</v>
      </c>
    </row>
    <row r="29" spans="1:5" ht="12.75">
      <c r="A29" s="10" t="s">
        <v>38</v>
      </c>
      <c r="B29" s="11"/>
      <c r="C29" s="12"/>
      <c r="D29" s="16"/>
      <c r="E29" s="18">
        <f>MAX(I7:I21)</f>
        <v>1.3</v>
      </c>
    </row>
    <row r="30" spans="1:5" ht="12.75">
      <c r="A30" s="19" t="s">
        <v>27</v>
      </c>
      <c r="B30" s="11"/>
      <c r="C30" s="11"/>
      <c r="D30" s="16"/>
      <c r="E30" s="20" t="str">
        <f>INDEX($A$7:$A$21,MATCH(MAX($I$7:$I$21),$I$7:$I$21,0),1)</f>
        <v>Auto4</v>
      </c>
    </row>
    <row r="31" spans="1:5" ht="12.75">
      <c r="A31" s="21" t="s">
        <v>28</v>
      </c>
      <c r="B31" s="22"/>
      <c r="C31" s="22"/>
      <c r="D31" s="23"/>
      <c r="E31" s="24" t="str">
        <f>INDEX($A$7:$A$21,MATCH(MIN($I$7:$I$21),$I$7:$I$21,0),1)</f>
        <v>Auto2</v>
      </c>
    </row>
  </sheetData>
  <mergeCells count="1">
    <mergeCell ref="A1:E1"/>
  </mergeCells>
  <conditionalFormatting sqref="H7:H21">
    <cfRule type="cellIs" priority="1" dxfId="0" operator="greaterThan" stopIfTrue="1">
      <formula>$E$28</formula>
    </cfRule>
  </conditionalFormatting>
  <printOptions/>
  <pageMargins left="0.75" right="0.75" top="0.52" bottom="0.47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Appello Informatica 16/06/2003</dc:title>
  <dc:subject/>
  <dc:creator>Leonardo Sonnante</dc:creator>
  <cp:keywords/>
  <dc:description/>
  <cp:lastModifiedBy>Davide Ferrazzi</cp:lastModifiedBy>
  <cp:lastPrinted>2004-04-23T15:55:45Z</cp:lastPrinted>
  <dcterms:created xsi:type="dcterms:W3CDTF">1996-10-14T23:33:28Z</dcterms:created>
  <dcterms:modified xsi:type="dcterms:W3CDTF">2004-04-23T15:55:48Z</dcterms:modified>
  <cp:category/>
  <cp:version/>
  <cp:contentType/>
  <cp:contentStatus/>
</cp:coreProperties>
</file>